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GRR\Desktop\10.9学业奖学金终\"/>
    </mc:Choice>
  </mc:AlternateContent>
  <xr:revisionPtr revIDLastSave="0" documentId="13_ncr:1_{66B6A378-9E7C-4AB4-8F20-F3EF86FAB5E7}" xr6:coauthVersionLast="47" xr6:coauthVersionMax="47" xr10:uidLastSave="{00000000-0000-0000-0000-000000000000}"/>
  <bookViews>
    <workbookView xWindow="-108" yWindow="-108" windowWidth="23256" windowHeight="12576" firstSheet="2" activeTab="3" xr2:uid="{00000000-000D-0000-FFFF-FFFF00000000}"/>
  </bookViews>
  <sheets>
    <sheet name="总表" sheetId="1" r:id="rId1"/>
    <sheet name="安全科学与工程" sheetId="3" r:id="rId2"/>
    <sheet name="交通工程" sheetId="4" r:id="rId3"/>
    <sheet name="交通运输规划与管理" sheetId="5" r:id="rId4"/>
    <sheet name="物流工程" sheetId="6" r:id="rId5"/>
    <sheet name="（专）交通运输" sheetId="7" r:id="rId6"/>
    <sheet name="（专）物流工程与管理" sheetId="8" r:id="rId7"/>
    <sheet name="（专）资源与环境" sheetId="9" r:id="rId8"/>
  </sheets>
  <definedNames>
    <definedName name="_xlnm._FilterDatabase" localSheetId="0" hidden="1">总表!$A$1:$AE$314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18" i="9" l="1"/>
  <c r="AD18" i="9" s="1"/>
  <c r="X17" i="9"/>
  <c r="AD17" i="9" s="1"/>
  <c r="AC16" i="9"/>
  <c r="AD16" i="9" s="1"/>
  <c r="X15" i="9"/>
  <c r="AD15" i="9" s="1"/>
  <c r="AC14" i="9"/>
  <c r="AD14" i="9" s="1"/>
  <c r="X13" i="9"/>
  <c r="AD13" i="9" s="1"/>
  <c r="X12" i="9"/>
  <c r="AD12" i="9" s="1"/>
  <c r="AC11" i="9"/>
  <c r="AD11" i="9" s="1"/>
  <c r="X10" i="9"/>
  <c r="AD10" i="9" s="1"/>
  <c r="X9" i="9"/>
  <c r="AD9" i="9" s="1"/>
  <c r="AC8" i="9"/>
  <c r="AD8" i="9" s="1"/>
  <c r="AC7" i="9"/>
  <c r="AD7" i="9" s="1"/>
  <c r="X6" i="9"/>
  <c r="AD6" i="9" s="1"/>
  <c r="H6" i="9"/>
  <c r="AD5" i="9"/>
  <c r="AC5" i="9"/>
  <c r="AC4" i="9"/>
  <c r="AD4" i="9" s="1"/>
  <c r="AD3" i="9"/>
  <c r="X3" i="9"/>
  <c r="AD38" i="8"/>
  <c r="AD37" i="8"/>
  <c r="AC36" i="8"/>
  <c r="W36" i="8"/>
  <c r="X36" i="8" s="1"/>
  <c r="H36" i="8"/>
  <c r="AD35" i="8"/>
  <c r="AD33" i="8"/>
  <c r="AC32" i="8"/>
  <c r="AD32" i="8" s="1"/>
  <c r="AC30" i="8"/>
  <c r="W30" i="8"/>
  <c r="X30" i="8" s="1"/>
  <c r="AD30" i="8" s="1"/>
  <c r="H30" i="8"/>
  <c r="AD29" i="8"/>
  <c r="H28" i="8"/>
  <c r="AD28" i="8" s="1"/>
  <c r="AC27" i="8"/>
  <c r="W27" i="8"/>
  <c r="X27" i="8" s="1"/>
  <c r="AD27" i="8" s="1"/>
  <c r="H27" i="8"/>
  <c r="X26" i="8"/>
  <c r="AD26" i="8" s="1"/>
  <c r="AC25" i="8"/>
  <c r="AD25" i="8" s="1"/>
  <c r="H24" i="8"/>
  <c r="AD24" i="8" s="1"/>
  <c r="AC23" i="8"/>
  <c r="AD23" i="8" s="1"/>
  <c r="H23" i="8"/>
  <c r="AC22" i="8"/>
  <c r="X22" i="8"/>
  <c r="AD22" i="8" s="1"/>
  <c r="W22" i="8"/>
  <c r="H22" i="8"/>
  <c r="AC21" i="8"/>
  <c r="AD21" i="8" s="1"/>
  <c r="AC20" i="8"/>
  <c r="W20" i="8"/>
  <c r="X20" i="8" s="1"/>
  <c r="H20" i="8"/>
  <c r="AD19" i="8"/>
  <c r="X18" i="8"/>
  <c r="AD18" i="8" s="1"/>
  <c r="H18" i="8"/>
  <c r="AC17" i="8"/>
  <c r="X17" i="8"/>
  <c r="AD17" i="8" s="1"/>
  <c r="W17" i="8"/>
  <c r="H17" i="8"/>
  <c r="AD16" i="8"/>
  <c r="AD15" i="8"/>
  <c r="X15" i="8"/>
  <c r="AD14" i="8"/>
  <c r="AC13" i="8"/>
  <c r="AD13" i="8" s="1"/>
  <c r="X13" i="8"/>
  <c r="AC12" i="8"/>
  <c r="X12" i="8"/>
  <c r="AD12" i="8" s="1"/>
  <c r="W12" i="8"/>
  <c r="H12" i="8"/>
  <c r="AC11" i="8"/>
  <c r="AD11" i="8" s="1"/>
  <c r="X11" i="8"/>
  <c r="H11" i="8"/>
  <c r="AC10" i="8"/>
  <c r="W10" i="8"/>
  <c r="X10" i="8" s="1"/>
  <c r="AC9" i="8"/>
  <c r="AD9" i="8" s="1"/>
  <c r="AC8" i="8"/>
  <c r="W8" i="8"/>
  <c r="X8" i="8" s="1"/>
  <c r="H8" i="8"/>
  <c r="AD7" i="8"/>
  <c r="AD6" i="8"/>
  <c r="AD5" i="8"/>
  <c r="AD4" i="8"/>
  <c r="AD3" i="8"/>
  <c r="AC177" i="7"/>
  <c r="W177" i="7"/>
  <c r="X177" i="7" s="1"/>
  <c r="H177" i="7"/>
  <c r="AD176" i="7"/>
  <c r="AD175" i="7"/>
  <c r="AC174" i="7"/>
  <c r="W174" i="7"/>
  <c r="X174" i="7" s="1"/>
  <c r="AD174" i="7" s="1"/>
  <c r="H174" i="7"/>
  <c r="AD173" i="7"/>
  <c r="AD172" i="7"/>
  <c r="AD171" i="7"/>
  <c r="AD170" i="7"/>
  <c r="X170" i="7"/>
  <c r="H170" i="7"/>
  <c r="AD169" i="7"/>
  <c r="AC167" i="7"/>
  <c r="W167" i="7"/>
  <c r="X167" i="7" s="1"/>
  <c r="AD167" i="7" s="1"/>
  <c r="H167" i="7"/>
  <c r="AD166" i="7"/>
  <c r="AD165" i="7"/>
  <c r="AD164" i="7"/>
  <c r="AD163" i="7"/>
  <c r="AC163" i="7"/>
  <c r="AD162" i="7"/>
  <c r="AD161" i="7"/>
  <c r="AD160" i="7"/>
  <c r="AC160" i="7"/>
  <c r="AD159" i="7"/>
  <c r="AD158" i="7"/>
  <c r="AD157" i="7"/>
  <c r="X157" i="7"/>
  <c r="AD156" i="7"/>
  <c r="AD155" i="7"/>
  <c r="AC154" i="7"/>
  <c r="W154" i="7"/>
  <c r="X154" i="7" s="1"/>
  <c r="AD154" i="7" s="1"/>
  <c r="H154" i="7"/>
  <c r="X153" i="7"/>
  <c r="AD153" i="7" s="1"/>
  <c r="AC152" i="7"/>
  <c r="AD152" i="7" s="1"/>
  <c r="H151" i="7"/>
  <c r="AD151" i="7" s="1"/>
  <c r="AD150" i="7"/>
  <c r="AC149" i="7"/>
  <c r="W149" i="7"/>
  <c r="X149" i="7" s="1"/>
  <c r="AD149" i="7" s="1"/>
  <c r="H149" i="7"/>
  <c r="AC148" i="7"/>
  <c r="AD148" i="7" s="1"/>
  <c r="W148" i="7"/>
  <c r="X148" i="7" s="1"/>
  <c r="H148" i="7"/>
  <c r="AD147" i="7"/>
  <c r="AD146" i="7"/>
  <c r="AC145" i="7"/>
  <c r="W145" i="7"/>
  <c r="X145" i="7" s="1"/>
  <c r="AD145" i="7" s="1"/>
  <c r="H145" i="7"/>
  <c r="AC144" i="7"/>
  <c r="AD144" i="7" s="1"/>
  <c r="W144" i="7"/>
  <c r="X144" i="7" s="1"/>
  <c r="H144" i="7"/>
  <c r="AD143" i="7"/>
  <c r="X142" i="7"/>
  <c r="AD142" i="7" s="1"/>
  <c r="AD141" i="7"/>
  <c r="AC140" i="7"/>
  <c r="AD140" i="7" s="1"/>
  <c r="X140" i="7"/>
  <c r="W140" i="7"/>
  <c r="AD139" i="7"/>
  <c r="AC138" i="7"/>
  <c r="W138" i="7"/>
  <c r="X138" i="7" s="1"/>
  <c r="H138" i="7"/>
  <c r="AD137" i="7"/>
  <c r="H137" i="7"/>
  <c r="AD136" i="7"/>
  <c r="AC135" i="7"/>
  <c r="AD135" i="7" s="1"/>
  <c r="W135" i="7"/>
  <c r="X135" i="7" s="1"/>
  <c r="H135" i="7"/>
  <c r="AD134" i="7"/>
  <c r="X134" i="7"/>
  <c r="H134" i="7"/>
  <c r="AD133" i="7"/>
  <c r="AC132" i="7"/>
  <c r="W132" i="7"/>
  <c r="X132" i="7" s="1"/>
  <c r="AD132" i="7" s="1"/>
  <c r="H132" i="7"/>
  <c r="X131" i="7"/>
  <c r="AD131" i="7" s="1"/>
  <c r="AD130" i="7"/>
  <c r="AC129" i="7"/>
  <c r="W129" i="7"/>
  <c r="X129" i="7" s="1"/>
  <c r="AD129" i="7" s="1"/>
  <c r="H129" i="7"/>
  <c r="AD128" i="7"/>
  <c r="H127" i="7"/>
  <c r="AC126" i="7"/>
  <c r="W126" i="7"/>
  <c r="X126" i="7" s="1"/>
  <c r="H126" i="7"/>
  <c r="AD125" i="7"/>
  <c r="AC124" i="7"/>
  <c r="W124" i="7"/>
  <c r="X124" i="7" s="1"/>
  <c r="H124" i="7"/>
  <c r="AC123" i="7"/>
  <c r="AD123" i="7" s="1"/>
  <c r="AC122" i="7"/>
  <c r="W122" i="7"/>
  <c r="X122" i="7" s="1"/>
  <c r="AD122" i="7" s="1"/>
  <c r="H122" i="7"/>
  <c r="AD121" i="7"/>
  <c r="AC120" i="7"/>
  <c r="AD120" i="7" s="1"/>
  <c r="X120" i="7"/>
  <c r="W120" i="7"/>
  <c r="H120" i="7"/>
  <c r="AD119" i="7"/>
  <c r="AD118" i="7"/>
  <c r="AD117" i="7"/>
  <c r="AD116" i="7"/>
  <c r="AC115" i="7"/>
  <c r="W115" i="7"/>
  <c r="X115" i="7" s="1"/>
  <c r="H115" i="7"/>
  <c r="AD114" i="7"/>
  <c r="AC113" i="7"/>
  <c r="AD113" i="7" s="1"/>
  <c r="AC112" i="7"/>
  <c r="AD112" i="7" s="1"/>
  <c r="X111" i="7"/>
  <c r="AD111" i="7" s="1"/>
  <c r="AC110" i="7"/>
  <c r="AD110" i="7" s="1"/>
  <c r="W110" i="7"/>
  <c r="X110" i="7" s="1"/>
  <c r="H110" i="7"/>
  <c r="AD109" i="7"/>
  <c r="H109" i="7"/>
  <c r="AD108" i="7"/>
  <c r="AC107" i="7"/>
  <c r="W107" i="7"/>
  <c r="X107" i="7" s="1"/>
  <c r="H107" i="7"/>
  <c r="AD106" i="7"/>
  <c r="X106" i="7"/>
  <c r="AD104" i="7"/>
  <c r="AD103" i="7"/>
  <c r="AC102" i="7"/>
  <c r="W102" i="7"/>
  <c r="X102" i="7" s="1"/>
  <c r="AD102" i="7" s="1"/>
  <c r="H102" i="7"/>
  <c r="AD101" i="7"/>
  <c r="AD100" i="7"/>
  <c r="AD99" i="7"/>
  <c r="AC98" i="7"/>
  <c r="W98" i="7"/>
  <c r="X98" i="7" s="1"/>
  <c r="AD98" i="7" s="1"/>
  <c r="AD97" i="7"/>
  <c r="X97" i="7"/>
  <c r="AD96" i="7"/>
  <c r="X95" i="7"/>
  <c r="AD95" i="7" s="1"/>
  <c r="X94" i="7"/>
  <c r="AD94" i="7" s="1"/>
  <c r="AD93" i="7"/>
  <c r="AC92" i="7"/>
  <c r="W92" i="7"/>
  <c r="X92" i="7" s="1"/>
  <c r="AD92" i="7" s="1"/>
  <c r="H92" i="7"/>
  <c r="AD91" i="7"/>
  <c r="X90" i="7"/>
  <c r="AD90" i="7" s="1"/>
  <c r="AC89" i="7"/>
  <c r="W89" i="7"/>
  <c r="X89" i="7" s="1"/>
  <c r="AD89" i="7" s="1"/>
  <c r="H89" i="7"/>
  <c r="AC88" i="7"/>
  <c r="W88" i="7"/>
  <c r="X88" i="7" s="1"/>
  <c r="H88" i="7"/>
  <c r="AC87" i="7"/>
  <c r="X87" i="7"/>
  <c r="AD87" i="7" s="1"/>
  <c r="W87" i="7"/>
  <c r="X86" i="7"/>
  <c r="AD86" i="7" s="1"/>
  <c r="AC85" i="7"/>
  <c r="W85" i="7"/>
  <c r="X85" i="7" s="1"/>
  <c r="AD85" i="7" s="1"/>
  <c r="AC84" i="7"/>
  <c r="W84" i="7"/>
  <c r="X84" i="7" s="1"/>
  <c r="AD84" i="7" s="1"/>
  <c r="AC83" i="7"/>
  <c r="W83" i="7"/>
  <c r="X83" i="7" s="1"/>
  <c r="AD83" i="7" s="1"/>
  <c r="H83" i="7"/>
  <c r="AC82" i="7"/>
  <c r="W82" i="7"/>
  <c r="X82" i="7" s="1"/>
  <c r="AD82" i="7" s="1"/>
  <c r="AC81" i="7"/>
  <c r="W81" i="7"/>
  <c r="X81" i="7" s="1"/>
  <c r="H81" i="7"/>
  <c r="AC80" i="7"/>
  <c r="AD80" i="7" s="1"/>
  <c r="X80" i="7"/>
  <c r="W80" i="7"/>
  <c r="H80" i="7"/>
  <c r="X79" i="7"/>
  <c r="AD79" i="7" s="1"/>
  <c r="AD78" i="7"/>
  <c r="X77" i="7"/>
  <c r="AD77" i="7" s="1"/>
  <c r="AC76" i="7"/>
  <c r="W76" i="7"/>
  <c r="X76" i="7" s="1"/>
  <c r="AD76" i="7" s="1"/>
  <c r="H76" i="7"/>
  <c r="AD75" i="7"/>
  <c r="AC74" i="7"/>
  <c r="AD74" i="7" s="1"/>
  <c r="X74" i="7"/>
  <c r="W74" i="7"/>
  <c r="H74" i="7"/>
  <c r="AC73" i="7"/>
  <c r="AD73" i="7" s="1"/>
  <c r="W73" i="7"/>
  <c r="X73" i="7" s="1"/>
  <c r="H73" i="7"/>
  <c r="AD72" i="7"/>
  <c r="AC72" i="7"/>
  <c r="X72" i="7"/>
  <c r="H72" i="7"/>
  <c r="AC71" i="7"/>
  <c r="W71" i="7"/>
  <c r="X71" i="7" s="1"/>
  <c r="AD71" i="7" s="1"/>
  <c r="H71" i="7"/>
  <c r="AC70" i="7"/>
  <c r="AD70" i="7" s="1"/>
  <c r="AD69" i="7"/>
  <c r="AD68" i="7"/>
  <c r="AD67" i="7"/>
  <c r="AC66" i="7"/>
  <c r="AD66" i="7" s="1"/>
  <c r="X66" i="7"/>
  <c r="W66" i="7"/>
  <c r="H66" i="7"/>
  <c r="J65" i="7"/>
  <c r="W65" i="7" s="1"/>
  <c r="X65" i="7" s="1"/>
  <c r="H65" i="7"/>
  <c r="AD65" i="7" s="1"/>
  <c r="AD64" i="7"/>
  <c r="AD63" i="7"/>
  <c r="AC62" i="7"/>
  <c r="X62" i="7"/>
  <c r="AD62" i="7" s="1"/>
  <c r="W62" i="7"/>
  <c r="AC61" i="7"/>
  <c r="AD61" i="7" s="1"/>
  <c r="X61" i="7"/>
  <c r="W61" i="7"/>
  <c r="H61" i="7"/>
  <c r="AD60" i="7"/>
  <c r="AD59" i="7"/>
  <c r="AD58" i="7"/>
  <c r="AD57" i="7"/>
  <c r="AD56" i="7"/>
  <c r="AC55" i="7"/>
  <c r="W55" i="7"/>
  <c r="X55" i="7" s="1"/>
  <c r="AD55" i="7" s="1"/>
  <c r="H55" i="7"/>
  <c r="X54" i="7"/>
  <c r="AD54" i="7" s="1"/>
  <c r="AC53" i="7"/>
  <c r="AD53" i="7" s="1"/>
  <c r="W53" i="7"/>
  <c r="AC52" i="7"/>
  <c r="X52" i="7"/>
  <c r="AD52" i="7" s="1"/>
  <c r="W52" i="7"/>
  <c r="AC51" i="7"/>
  <c r="X51" i="7"/>
  <c r="AD51" i="7" s="1"/>
  <c r="W51" i="7"/>
  <c r="AC50" i="7"/>
  <c r="AD50" i="7" s="1"/>
  <c r="X50" i="7"/>
  <c r="W50" i="7"/>
  <c r="H50" i="7"/>
  <c r="AD49" i="7"/>
  <c r="AD48" i="7"/>
  <c r="H48" i="7"/>
  <c r="AC47" i="7"/>
  <c r="AD47" i="7" s="1"/>
  <c r="AC46" i="7"/>
  <c r="W46" i="7"/>
  <c r="X46" i="7" s="1"/>
  <c r="AD46" i="7" s="1"/>
  <c r="H46" i="7"/>
  <c r="AD45" i="7"/>
  <c r="X45" i="7"/>
  <c r="AD44" i="7"/>
  <c r="AD43" i="7"/>
  <c r="X43" i="7"/>
  <c r="H43" i="7"/>
  <c r="X42" i="7"/>
  <c r="AD42" i="7" s="1"/>
  <c r="H42" i="7"/>
  <c r="X41" i="7"/>
  <c r="H41" i="7"/>
  <c r="AD41" i="7" s="1"/>
  <c r="AD40" i="7"/>
  <c r="AC39" i="7"/>
  <c r="X39" i="7"/>
  <c r="AD39" i="7" s="1"/>
  <c r="W39" i="7"/>
  <c r="AD38" i="7"/>
  <c r="AC37" i="7"/>
  <c r="AD37" i="7" s="1"/>
  <c r="X37" i="7"/>
  <c r="W37" i="7"/>
  <c r="AC36" i="7"/>
  <c r="AD36" i="7" s="1"/>
  <c r="X36" i="7"/>
  <c r="W36" i="7"/>
  <c r="H36" i="7"/>
  <c r="AD35" i="7"/>
  <c r="AD34" i="7"/>
  <c r="AD33" i="7"/>
  <c r="X32" i="7"/>
  <c r="AD32" i="7" s="1"/>
  <c r="AC31" i="7"/>
  <c r="W31" i="7"/>
  <c r="X31" i="7" s="1"/>
  <c r="AD31" i="7" s="1"/>
  <c r="H31" i="7"/>
  <c r="AC30" i="7"/>
  <c r="AD30" i="7" s="1"/>
  <c r="X30" i="7"/>
  <c r="H30" i="7"/>
  <c r="AD29" i="7"/>
  <c r="AC28" i="7"/>
  <c r="AD28" i="7" s="1"/>
  <c r="X28" i="7"/>
  <c r="W28" i="7"/>
  <c r="H28" i="7"/>
  <c r="AC27" i="7"/>
  <c r="W27" i="7"/>
  <c r="X27" i="7" s="1"/>
  <c r="AD27" i="7" s="1"/>
  <c r="H27" i="7"/>
  <c r="AC26" i="7"/>
  <c r="W26" i="7"/>
  <c r="X26" i="7" s="1"/>
  <c r="AD26" i="7" s="1"/>
  <c r="H26" i="7"/>
  <c r="H25" i="7"/>
  <c r="AD25" i="7" s="1"/>
  <c r="AC24" i="7"/>
  <c r="W24" i="7"/>
  <c r="X24" i="7" s="1"/>
  <c r="AD24" i="7" s="1"/>
  <c r="H24" i="7"/>
  <c r="AD23" i="7"/>
  <c r="X23" i="7"/>
  <c r="X22" i="7"/>
  <c r="AD22" i="7" s="1"/>
  <c r="H22" i="7"/>
  <c r="X21" i="7"/>
  <c r="AD21" i="7" s="1"/>
  <c r="H21" i="7"/>
  <c r="AD20" i="7"/>
  <c r="X19" i="7"/>
  <c r="AD19" i="7" s="1"/>
  <c r="AD18" i="7"/>
  <c r="AD17" i="7"/>
  <c r="AC16" i="7"/>
  <c r="X16" i="7"/>
  <c r="AD16" i="7" s="1"/>
  <c r="W16" i="7"/>
  <c r="AD15" i="7"/>
  <c r="X14" i="7"/>
  <c r="AD14" i="7" s="1"/>
  <c r="H14" i="7"/>
  <c r="AC13" i="7"/>
  <c r="AD13" i="7" s="1"/>
  <c r="AD12" i="7"/>
  <c r="X12" i="7"/>
  <c r="W12" i="7"/>
  <c r="AD11" i="7"/>
  <c r="AD10" i="7"/>
  <c r="X10" i="7"/>
  <c r="W10" i="7"/>
  <c r="AC9" i="7"/>
  <c r="AD9" i="7" s="1"/>
  <c r="X9" i="7"/>
  <c r="W9" i="7"/>
  <c r="H9" i="7"/>
  <c r="AD8" i="7"/>
  <c r="AD7" i="7"/>
  <c r="AC6" i="7"/>
  <c r="AD6" i="7" s="1"/>
  <c r="X6" i="7"/>
  <c r="W6" i="7"/>
  <c r="H6" i="7"/>
  <c r="X5" i="7"/>
  <c r="AD5" i="7" s="1"/>
  <c r="H5" i="7"/>
  <c r="W4" i="7"/>
  <c r="X4" i="7" s="1"/>
  <c r="AD4" i="7" s="1"/>
  <c r="H4" i="7"/>
  <c r="AC3" i="7"/>
  <c r="AD3" i="7" s="1"/>
  <c r="X3" i="7"/>
  <c r="W3" i="7"/>
  <c r="H3" i="7"/>
  <c r="AD19" i="6"/>
  <c r="AD18" i="6"/>
  <c r="H18" i="6"/>
  <c r="AC17" i="6"/>
  <c r="X17" i="6"/>
  <c r="AD17" i="6" s="1"/>
  <c r="W17" i="6"/>
  <c r="H17" i="6"/>
  <c r="AD16" i="6"/>
  <c r="AC15" i="6"/>
  <c r="X15" i="6"/>
  <c r="W15" i="6"/>
  <c r="H15" i="6"/>
  <c r="AD15" i="6" s="1"/>
  <c r="AD14" i="6"/>
  <c r="AC13" i="6"/>
  <c r="X13" i="6"/>
  <c r="AD13" i="6" s="1"/>
  <c r="W13" i="6"/>
  <c r="H13" i="6"/>
  <c r="AD12" i="6"/>
  <c r="AD11" i="6"/>
  <c r="X11" i="6"/>
  <c r="H11" i="6"/>
  <c r="AC10" i="6"/>
  <c r="AD10" i="6" s="1"/>
  <c r="AD9" i="6"/>
  <c r="X8" i="6"/>
  <c r="H8" i="6"/>
  <c r="AD8" i="6" s="1"/>
  <c r="AC7" i="6"/>
  <c r="AD7" i="6" s="1"/>
  <c r="AC6" i="6"/>
  <c r="W6" i="6"/>
  <c r="X6" i="6" s="1"/>
  <c r="H6" i="6"/>
  <c r="AC5" i="6"/>
  <c r="X5" i="6"/>
  <c r="W5" i="6"/>
  <c r="H5" i="6"/>
  <c r="AD5" i="6" s="1"/>
  <c r="AC4" i="6"/>
  <c r="AD4" i="6" s="1"/>
  <c r="W4" i="6"/>
  <c r="X4" i="6" s="1"/>
  <c r="H4" i="6"/>
  <c r="AD3" i="6"/>
  <c r="AC57" i="5"/>
  <c r="X57" i="5"/>
  <c r="AD57" i="5" s="1"/>
  <c r="AC56" i="5"/>
  <c r="W56" i="5"/>
  <c r="X56" i="5" s="1"/>
  <c r="AD56" i="5" s="1"/>
  <c r="H56" i="5"/>
  <c r="AC55" i="5"/>
  <c r="X55" i="5"/>
  <c r="AD55" i="5" s="1"/>
  <c r="H55" i="5"/>
  <c r="AC54" i="5"/>
  <c r="X54" i="5"/>
  <c r="AD54" i="5" s="1"/>
  <c r="AD53" i="5"/>
  <c r="AC53" i="5"/>
  <c r="X53" i="5"/>
  <c r="AC52" i="5"/>
  <c r="AD52" i="5" s="1"/>
  <c r="X52" i="5"/>
  <c r="AD51" i="5"/>
  <c r="AC51" i="5"/>
  <c r="AD50" i="5"/>
  <c r="AC49" i="5"/>
  <c r="W49" i="5"/>
  <c r="X49" i="5" s="1"/>
  <c r="H49" i="5"/>
  <c r="AC48" i="5"/>
  <c r="X48" i="5"/>
  <c r="AD48" i="5" s="1"/>
  <c r="AD47" i="5"/>
  <c r="AD46" i="5"/>
  <c r="AC45" i="5"/>
  <c r="AD45" i="5" s="1"/>
  <c r="AD44" i="5"/>
  <c r="AC43" i="5"/>
  <c r="X43" i="5"/>
  <c r="W43" i="5"/>
  <c r="H43" i="5"/>
  <c r="AD43" i="5" s="1"/>
  <c r="AC42" i="5"/>
  <c r="X42" i="5"/>
  <c r="AD42" i="5" s="1"/>
  <c r="AD41" i="5"/>
  <c r="AC41" i="5"/>
  <c r="X41" i="5"/>
  <c r="AC40" i="5"/>
  <c r="X40" i="5"/>
  <c r="AD40" i="5" s="1"/>
  <c r="AC39" i="5"/>
  <c r="X39" i="5"/>
  <c r="AD39" i="5" s="1"/>
  <c r="AD38" i="5"/>
  <c r="AC37" i="5"/>
  <c r="X37" i="5"/>
  <c r="AD37" i="5" s="1"/>
  <c r="W37" i="5"/>
  <c r="H37" i="5"/>
  <c r="AC36" i="5"/>
  <c r="AB36" i="5"/>
  <c r="X36" i="5"/>
  <c r="H36" i="5"/>
  <c r="AD36" i="5" s="1"/>
  <c r="AC35" i="5"/>
  <c r="X35" i="5"/>
  <c r="W35" i="5"/>
  <c r="H35" i="5"/>
  <c r="AD35" i="5" s="1"/>
  <c r="AD34" i="5"/>
  <c r="AC33" i="5"/>
  <c r="X33" i="5"/>
  <c r="AD33" i="5" s="1"/>
  <c r="H33" i="5"/>
  <c r="AC32" i="5"/>
  <c r="X32" i="5"/>
  <c r="AD32" i="5" s="1"/>
  <c r="AC31" i="5"/>
  <c r="W31" i="5"/>
  <c r="X31" i="5" s="1"/>
  <c r="H31" i="5"/>
  <c r="AC30" i="5"/>
  <c r="X30" i="5"/>
  <c r="AD30" i="5" s="1"/>
  <c r="AD29" i="5"/>
  <c r="AD28" i="5"/>
  <c r="AC27" i="5"/>
  <c r="AD27" i="5" s="1"/>
  <c r="W27" i="5"/>
  <c r="X27" i="5" s="1"/>
  <c r="H27" i="5"/>
  <c r="AC26" i="5"/>
  <c r="X26" i="5"/>
  <c r="W26" i="5"/>
  <c r="H26" i="5"/>
  <c r="AD26" i="5" s="1"/>
  <c r="AC25" i="5"/>
  <c r="AD25" i="5" s="1"/>
  <c r="W25" i="5"/>
  <c r="X25" i="5" s="1"/>
  <c r="H25" i="5"/>
  <c r="AC24" i="5"/>
  <c r="X24" i="5"/>
  <c r="AD24" i="5" s="1"/>
  <c r="W24" i="5"/>
  <c r="H24" i="5"/>
  <c r="AC23" i="5"/>
  <c r="X23" i="5"/>
  <c r="H23" i="5"/>
  <c r="AD23" i="5" s="1"/>
  <c r="AC22" i="5"/>
  <c r="W22" i="5"/>
  <c r="X22" i="5" s="1"/>
  <c r="H22" i="5"/>
  <c r="AC21" i="5"/>
  <c r="X21" i="5"/>
  <c r="W21" i="5"/>
  <c r="H21" i="5"/>
  <c r="AD21" i="5" s="1"/>
  <c r="AD20" i="5"/>
  <c r="AD19" i="5"/>
  <c r="AC18" i="5"/>
  <c r="X18" i="5"/>
  <c r="AD18" i="5" s="1"/>
  <c r="AC17" i="5"/>
  <c r="X17" i="5"/>
  <c r="AD17" i="5" s="1"/>
  <c r="W17" i="5"/>
  <c r="H17" i="5"/>
  <c r="AC16" i="5"/>
  <c r="AD16" i="5" s="1"/>
  <c r="W16" i="5"/>
  <c r="X16" i="5" s="1"/>
  <c r="H16" i="5"/>
  <c r="AD15" i="5"/>
  <c r="AC15" i="5"/>
  <c r="X15" i="5"/>
  <c r="AC14" i="5"/>
  <c r="W14" i="5"/>
  <c r="X14" i="5" s="1"/>
  <c r="H14" i="5"/>
  <c r="AD13" i="5"/>
  <c r="AC12" i="5"/>
  <c r="X12" i="5"/>
  <c r="AD12" i="5" s="1"/>
  <c r="AC11" i="5"/>
  <c r="X11" i="5"/>
  <c r="W11" i="5"/>
  <c r="H11" i="5"/>
  <c r="AD11" i="5" s="1"/>
  <c r="AC10" i="5"/>
  <c r="W10" i="5"/>
  <c r="X10" i="5" s="1"/>
  <c r="AD10" i="5" s="1"/>
  <c r="AC9" i="5"/>
  <c r="W9" i="5"/>
  <c r="X9" i="5" s="1"/>
  <c r="H9" i="5"/>
  <c r="AC8" i="5"/>
  <c r="X8" i="5"/>
  <c r="AD8" i="5" s="1"/>
  <c r="AC7" i="5"/>
  <c r="AD7" i="5" s="1"/>
  <c r="W7" i="5"/>
  <c r="X7" i="5" s="1"/>
  <c r="H7" i="5"/>
  <c r="AD6" i="5"/>
  <c r="AC6" i="5"/>
  <c r="AD5" i="5"/>
  <c r="AC5" i="5"/>
  <c r="X5" i="5"/>
  <c r="W5" i="5"/>
  <c r="AC4" i="5"/>
  <c r="X4" i="5"/>
  <c r="W4" i="5"/>
  <c r="H4" i="5"/>
  <c r="AD4" i="5" s="1"/>
  <c r="AC3" i="5"/>
  <c r="X3" i="5"/>
  <c r="AD3" i="5" s="1"/>
  <c r="H3" i="5"/>
  <c r="AD12" i="4"/>
  <c r="AD11" i="4"/>
  <c r="AD10" i="4"/>
  <c r="AC9" i="4"/>
  <c r="W9" i="4"/>
  <c r="X9" i="4" s="1"/>
  <c r="AD9" i="4" s="1"/>
  <c r="H9" i="4"/>
  <c r="AD8" i="4"/>
  <c r="AC7" i="4"/>
  <c r="X7" i="4"/>
  <c r="AD7" i="4" s="1"/>
  <c r="W7" i="4"/>
  <c r="H7" i="4"/>
  <c r="AD6" i="4"/>
  <c r="AC5" i="4"/>
  <c r="W5" i="4"/>
  <c r="X5" i="4" s="1"/>
  <c r="AD5" i="4" s="1"/>
  <c r="H5" i="4"/>
  <c r="X4" i="4"/>
  <c r="H4" i="4"/>
  <c r="AD4" i="4" s="1"/>
  <c r="AD3" i="4"/>
  <c r="H5" i="3"/>
  <c r="AD5" i="3" s="1"/>
  <c r="AD4" i="3"/>
  <c r="AD3" i="3"/>
  <c r="AD314" i="1"/>
  <c r="AD313" i="1"/>
  <c r="AD312" i="1"/>
  <c r="AC311" i="1"/>
  <c r="AD311" i="1" s="1"/>
  <c r="X310" i="1"/>
  <c r="H310" i="1"/>
  <c r="AD309" i="1"/>
  <c r="AD308" i="1"/>
  <c r="AD307" i="1"/>
  <c r="AD306" i="1"/>
  <c r="H305" i="1"/>
  <c r="AD305" i="1" s="1"/>
  <c r="AD304" i="1"/>
  <c r="AD303" i="1"/>
  <c r="AD302" i="1"/>
  <c r="AD301" i="1"/>
  <c r="AD300" i="1"/>
  <c r="AD299" i="1"/>
  <c r="X298" i="1"/>
  <c r="AD298" i="1" s="1"/>
  <c r="X297" i="1"/>
  <c r="AD297" i="1" s="1"/>
  <c r="AD296" i="1"/>
  <c r="AD295" i="1"/>
  <c r="AC294" i="1"/>
  <c r="X294" i="1"/>
  <c r="H294" i="1"/>
  <c r="X293" i="1"/>
  <c r="AD293" i="1" s="1"/>
  <c r="J292" i="1"/>
  <c r="W292" i="1" s="1"/>
  <c r="X292" i="1" s="1"/>
  <c r="H292" i="1"/>
  <c r="X291" i="1"/>
  <c r="AD291" i="1" s="1"/>
  <c r="AC290" i="1"/>
  <c r="AD290" i="1" s="1"/>
  <c r="X289" i="1"/>
  <c r="H289" i="1"/>
  <c r="X288" i="1"/>
  <c r="AD288" i="1" s="1"/>
  <c r="AC287" i="1"/>
  <c r="X287" i="1"/>
  <c r="H287" i="1"/>
  <c r="W286" i="1"/>
  <c r="X286" i="1" s="1"/>
  <c r="AD286" i="1" s="1"/>
  <c r="AD20" i="8" l="1"/>
  <c r="AD36" i="8"/>
  <c r="AD10" i="8"/>
  <c r="AD8" i="8"/>
  <c r="AD81" i="7"/>
  <c r="AD88" i="7"/>
  <c r="AD107" i="7"/>
  <c r="AD138" i="7"/>
  <c r="AD115" i="7"/>
  <c r="AD124" i="7"/>
  <c r="AD126" i="7"/>
  <c r="AD177" i="7"/>
  <c r="AD6" i="6"/>
  <c r="AD14" i="5"/>
  <c r="AD22" i="5"/>
  <c r="AD31" i="5"/>
  <c r="AD9" i="5"/>
  <c r="AD49" i="5"/>
  <c r="AD292" i="1"/>
  <c r="AD294" i="1"/>
  <c r="AD310" i="1"/>
  <c r="AD287" i="1"/>
  <c r="AD289" i="1"/>
  <c r="AD284" i="1"/>
  <c r="AD282" i="1"/>
  <c r="AD281" i="1"/>
  <c r="AD280" i="1"/>
  <c r="AD279" i="1"/>
  <c r="AD278" i="1"/>
  <c r="AD277" i="1"/>
  <c r="AD276" i="1"/>
  <c r="AD275" i="1"/>
  <c r="AD274" i="1"/>
  <c r="AD273" i="1"/>
  <c r="AD272" i="1"/>
  <c r="H271" i="1"/>
  <c r="AD271" i="1" s="1"/>
  <c r="AD270" i="1"/>
  <c r="AD269" i="1"/>
  <c r="AD268" i="1"/>
  <c r="AD267" i="1"/>
  <c r="AC266" i="1"/>
  <c r="AD266" i="1" s="1"/>
  <c r="AD265" i="1"/>
  <c r="AD264" i="1"/>
  <c r="AC263" i="1"/>
  <c r="AD263" i="1" s="1"/>
  <c r="AC262" i="1"/>
  <c r="AD262" i="1" s="1"/>
  <c r="AD261" i="1"/>
  <c r="AC260" i="1"/>
  <c r="AD260" i="1" s="1"/>
  <c r="W260" i="1"/>
  <c r="AD259" i="1"/>
  <c r="AD258" i="1"/>
  <c r="AD257" i="1"/>
  <c r="AD256" i="1"/>
  <c r="AD255" i="1"/>
  <c r="AC254" i="1"/>
  <c r="W254" i="1"/>
  <c r="X254" i="1" s="1"/>
  <c r="H254" i="1"/>
  <c r="AC253" i="1"/>
  <c r="W253" i="1"/>
  <c r="X253" i="1" s="1"/>
  <c r="H253" i="1"/>
  <c r="AC252" i="1"/>
  <c r="W252" i="1"/>
  <c r="X252" i="1" s="1"/>
  <c r="H252" i="1"/>
  <c r="AC251" i="1"/>
  <c r="W251" i="1"/>
  <c r="X251" i="1" s="1"/>
  <c r="AC250" i="1"/>
  <c r="W250" i="1"/>
  <c r="X250" i="1" s="1"/>
  <c r="H250" i="1"/>
  <c r="AC249" i="1"/>
  <c r="W249" i="1"/>
  <c r="X249" i="1" s="1"/>
  <c r="H249" i="1"/>
  <c r="AC248" i="1"/>
  <c r="W248" i="1"/>
  <c r="X248" i="1" s="1"/>
  <c r="H248" i="1"/>
  <c r="AC247" i="1"/>
  <c r="W247" i="1"/>
  <c r="X247" i="1" s="1"/>
  <c r="H247" i="1"/>
  <c r="AC246" i="1"/>
  <c r="W246" i="1"/>
  <c r="X246" i="1" s="1"/>
  <c r="H246" i="1"/>
  <c r="AC245" i="1"/>
  <c r="W245" i="1"/>
  <c r="X245" i="1" s="1"/>
  <c r="H245" i="1"/>
  <c r="AC244" i="1"/>
  <c r="W244" i="1"/>
  <c r="X244" i="1" s="1"/>
  <c r="H244" i="1"/>
  <c r="AC243" i="1"/>
  <c r="W243" i="1"/>
  <c r="X243" i="1" s="1"/>
  <c r="H243" i="1"/>
  <c r="AC242" i="1"/>
  <c r="W242" i="1"/>
  <c r="X242" i="1" s="1"/>
  <c r="H242" i="1"/>
  <c r="AC241" i="1"/>
  <c r="W241" i="1"/>
  <c r="X241" i="1" s="1"/>
  <c r="H241" i="1"/>
  <c r="AC240" i="1"/>
  <c r="W240" i="1"/>
  <c r="X240" i="1" s="1"/>
  <c r="H240" i="1"/>
  <c r="AC239" i="1"/>
  <c r="W239" i="1"/>
  <c r="X239" i="1" s="1"/>
  <c r="H239" i="1"/>
  <c r="AC238" i="1"/>
  <c r="W238" i="1"/>
  <c r="X238" i="1" s="1"/>
  <c r="H238" i="1"/>
  <c r="AC237" i="1"/>
  <c r="W237" i="1"/>
  <c r="X237" i="1" s="1"/>
  <c r="H237" i="1"/>
  <c r="AC236" i="1"/>
  <c r="W236" i="1"/>
  <c r="X236" i="1" s="1"/>
  <c r="H236" i="1"/>
  <c r="AC235" i="1"/>
  <c r="W235" i="1"/>
  <c r="X235" i="1" s="1"/>
  <c r="H235" i="1"/>
  <c r="AC234" i="1"/>
  <c r="W234" i="1"/>
  <c r="X234" i="1" s="1"/>
  <c r="H234" i="1"/>
  <c r="AC233" i="1"/>
  <c r="W233" i="1"/>
  <c r="X233" i="1" s="1"/>
  <c r="H233" i="1"/>
  <c r="AC232" i="1"/>
  <c r="W232" i="1"/>
  <c r="X232" i="1" s="1"/>
  <c r="H232" i="1"/>
  <c r="AC231" i="1"/>
  <c r="W231" i="1"/>
  <c r="X231" i="1" s="1"/>
  <c r="H231" i="1"/>
  <c r="AC230" i="1"/>
  <c r="W230" i="1"/>
  <c r="X230" i="1" s="1"/>
  <c r="AC229" i="1"/>
  <c r="W229" i="1"/>
  <c r="X229" i="1" s="1"/>
  <c r="H229" i="1"/>
  <c r="AD230" i="1" l="1"/>
  <c r="AD245" i="1"/>
  <c r="AD234" i="1"/>
  <c r="AD251" i="1"/>
  <c r="AD248" i="1"/>
  <c r="AD254" i="1"/>
  <c r="AD233" i="1"/>
  <c r="AD242" i="1"/>
  <c r="AD237" i="1"/>
  <c r="AD241" i="1"/>
  <c r="AD238" i="1"/>
  <c r="AD244" i="1"/>
  <c r="AD247" i="1"/>
  <c r="AD253" i="1"/>
  <c r="AD232" i="1"/>
  <c r="AD240" i="1"/>
  <c r="AD243" i="1"/>
  <c r="AD250" i="1"/>
  <c r="AD252" i="1"/>
  <c r="AD235" i="1"/>
  <c r="AD229" i="1"/>
  <c r="AD231" i="1"/>
  <c r="AD236" i="1"/>
  <c r="AD239" i="1"/>
  <c r="AD246" i="1"/>
  <c r="AD249" i="1"/>
  <c r="AC228" i="1"/>
  <c r="W228" i="1"/>
  <c r="X228" i="1" s="1"/>
  <c r="H228" i="1"/>
  <c r="AC227" i="1"/>
  <c r="W227" i="1"/>
  <c r="X227" i="1" s="1"/>
  <c r="H227" i="1"/>
  <c r="AC226" i="1"/>
  <c r="W226" i="1"/>
  <c r="X226" i="1" s="1"/>
  <c r="H226" i="1"/>
  <c r="AC225" i="1"/>
  <c r="W225" i="1"/>
  <c r="X225" i="1" s="1"/>
  <c r="H225" i="1"/>
  <c r="AC224" i="1"/>
  <c r="W224" i="1"/>
  <c r="X224" i="1" s="1"/>
  <c r="H224" i="1"/>
  <c r="AC223" i="1"/>
  <c r="W223" i="1"/>
  <c r="X223" i="1" s="1"/>
  <c r="H223" i="1"/>
  <c r="AC222" i="1"/>
  <c r="W222" i="1"/>
  <c r="X222" i="1" s="1"/>
  <c r="H222" i="1"/>
  <c r="AC221" i="1"/>
  <c r="W221" i="1"/>
  <c r="X221" i="1" s="1"/>
  <c r="H221" i="1"/>
  <c r="AC220" i="1"/>
  <c r="W220" i="1"/>
  <c r="X220" i="1" s="1"/>
  <c r="H220" i="1"/>
  <c r="AC219" i="1"/>
  <c r="W219" i="1"/>
  <c r="X219" i="1" s="1"/>
  <c r="H219" i="1"/>
  <c r="AC218" i="1"/>
  <c r="W218" i="1"/>
  <c r="X218" i="1" s="1"/>
  <c r="H218" i="1"/>
  <c r="AC217" i="1"/>
  <c r="W217" i="1"/>
  <c r="X217" i="1" s="1"/>
  <c r="H217" i="1"/>
  <c r="AC216" i="1"/>
  <c r="W216" i="1"/>
  <c r="X216" i="1" s="1"/>
  <c r="H216" i="1"/>
  <c r="AC215" i="1"/>
  <c r="W215" i="1"/>
  <c r="X215" i="1" s="1"/>
  <c r="H215" i="1"/>
  <c r="AC214" i="1"/>
  <c r="W214" i="1"/>
  <c r="X214" i="1" s="1"/>
  <c r="H214" i="1"/>
  <c r="AC213" i="1"/>
  <c r="W213" i="1"/>
  <c r="X213" i="1" s="1"/>
  <c r="H213" i="1"/>
  <c r="AC212" i="1"/>
  <c r="W212" i="1"/>
  <c r="X212" i="1" s="1"/>
  <c r="H212" i="1"/>
  <c r="AC211" i="1"/>
  <c r="W211" i="1"/>
  <c r="X211" i="1" s="1"/>
  <c r="H211" i="1"/>
  <c r="AC210" i="1"/>
  <c r="W210" i="1"/>
  <c r="X210" i="1" s="1"/>
  <c r="H210" i="1"/>
  <c r="AC209" i="1"/>
  <c r="W209" i="1"/>
  <c r="X209" i="1" s="1"/>
  <c r="H209" i="1"/>
  <c r="AC208" i="1"/>
  <c r="W208" i="1"/>
  <c r="X208" i="1" s="1"/>
  <c r="H208" i="1"/>
  <c r="AC207" i="1"/>
  <c r="W207" i="1"/>
  <c r="X207" i="1" s="1"/>
  <c r="H207" i="1"/>
  <c r="AC206" i="1"/>
  <c r="W206" i="1"/>
  <c r="X206" i="1" s="1"/>
  <c r="H206" i="1"/>
  <c r="AC205" i="1"/>
  <c r="W205" i="1"/>
  <c r="X205" i="1" s="1"/>
  <c r="H205" i="1"/>
  <c r="AC204" i="1"/>
  <c r="W204" i="1"/>
  <c r="X204" i="1" s="1"/>
  <c r="H204" i="1"/>
  <c r="AC203" i="1"/>
  <c r="W203" i="1"/>
  <c r="X203" i="1" s="1"/>
  <c r="H203" i="1"/>
  <c r="AC202" i="1"/>
  <c r="W202" i="1"/>
  <c r="X202" i="1" s="1"/>
  <c r="H202" i="1"/>
  <c r="AC201" i="1"/>
  <c r="W201" i="1"/>
  <c r="X201" i="1" s="1"/>
  <c r="H201" i="1"/>
  <c r="AD216" i="1" l="1"/>
  <c r="AD227" i="1"/>
  <c r="AD223" i="1"/>
  <c r="AD219" i="1"/>
  <c r="AD203" i="1"/>
  <c r="AD207" i="1"/>
  <c r="AD211" i="1"/>
  <c r="AD215" i="1"/>
  <c r="AD209" i="1"/>
  <c r="AD222" i="1"/>
  <c r="AD202" i="1"/>
  <c r="AD205" i="1"/>
  <c r="AD212" i="1"/>
  <c r="AD218" i="1"/>
  <c r="AD221" i="1"/>
  <c r="AD228" i="1"/>
  <c r="AD206" i="1"/>
  <c r="AD225" i="1"/>
  <c r="AD201" i="1"/>
  <c r="AD208" i="1"/>
  <c r="AD214" i="1"/>
  <c r="AD217" i="1"/>
  <c r="AD224" i="1"/>
  <c r="AD204" i="1"/>
  <c r="AD210" i="1"/>
  <c r="AD213" i="1"/>
  <c r="AD220" i="1"/>
  <c r="AD226" i="1"/>
  <c r="AD200" i="1"/>
  <c r="AD199" i="1"/>
  <c r="AD198" i="1"/>
  <c r="AD197" i="1"/>
  <c r="X196" i="1"/>
  <c r="AD196" i="1" s="1"/>
  <c r="X195" i="1"/>
  <c r="AD195" i="1" s="1"/>
  <c r="X194" i="1"/>
  <c r="AD194" i="1" s="1"/>
  <c r="X193" i="1"/>
  <c r="AD193" i="1" s="1"/>
  <c r="X192" i="1"/>
  <c r="AD192" i="1" s="1"/>
  <c r="X191" i="1"/>
  <c r="AD191" i="1" s="1"/>
  <c r="X190" i="1"/>
  <c r="AD190" i="1" s="1"/>
  <c r="X189" i="1"/>
  <c r="AD189" i="1" s="1"/>
  <c r="W188" i="1"/>
  <c r="X188" i="1" s="1"/>
  <c r="H188" i="1"/>
  <c r="X187" i="1"/>
  <c r="H187" i="1"/>
  <c r="X186" i="1"/>
  <c r="H186" i="1"/>
  <c r="X185" i="1"/>
  <c r="AD185" i="1" s="1"/>
  <c r="X184" i="1"/>
  <c r="AD184" i="1" s="1"/>
  <c r="X183" i="1"/>
  <c r="AD183" i="1" s="1"/>
  <c r="X182" i="1"/>
  <c r="AD182" i="1" s="1"/>
  <c r="AC181" i="1"/>
  <c r="X181" i="1"/>
  <c r="H181" i="1"/>
  <c r="X180" i="1"/>
  <c r="AD180" i="1" s="1"/>
  <c r="X179" i="1"/>
  <c r="H179" i="1"/>
  <c r="X178" i="1"/>
  <c r="AD178" i="1" s="1"/>
  <c r="X177" i="1"/>
  <c r="AD177" i="1" s="1"/>
  <c r="X176" i="1"/>
  <c r="AD176" i="1" s="1"/>
  <c r="X175" i="1"/>
  <c r="AD175" i="1" s="1"/>
  <c r="X174" i="1"/>
  <c r="AD174" i="1" s="1"/>
  <c r="X173" i="1"/>
  <c r="AD173" i="1" s="1"/>
  <c r="AD186" i="1" l="1"/>
  <c r="AD188" i="1"/>
  <c r="AD179" i="1"/>
  <c r="AD187" i="1"/>
  <c r="AD181" i="1"/>
  <c r="AD172" i="1"/>
  <c r="AD171" i="1"/>
  <c r="AD170" i="1"/>
  <c r="AD169" i="1"/>
  <c r="AD168" i="1"/>
  <c r="AD167" i="1"/>
  <c r="AD166" i="1"/>
  <c r="AD165" i="1"/>
  <c r="AD164" i="1"/>
  <c r="W163" i="1"/>
  <c r="X163" i="1" s="1"/>
  <c r="AD163" i="1" s="1"/>
  <c r="AD162" i="1"/>
  <c r="AD161" i="1"/>
  <c r="AD160" i="1"/>
  <c r="AD159" i="1"/>
  <c r="AD158" i="1"/>
  <c r="AD157" i="1"/>
  <c r="AD156" i="1"/>
  <c r="AD155" i="1"/>
  <c r="AD154" i="1"/>
  <c r="AD153" i="1"/>
  <c r="AD152" i="1"/>
  <c r="AD151" i="1"/>
  <c r="X150" i="1"/>
  <c r="AD150" i="1" s="1"/>
  <c r="X149" i="1"/>
  <c r="H149" i="1"/>
  <c r="AD148" i="1"/>
  <c r="AD147" i="1"/>
  <c r="X146" i="1"/>
  <c r="H146" i="1"/>
  <c r="AD145" i="1"/>
  <c r="AD146" i="1" l="1"/>
  <c r="AD149" i="1"/>
  <c r="AD144" i="1"/>
  <c r="AC143" i="1"/>
  <c r="H143" i="1"/>
  <c r="H142" i="1"/>
  <c r="AD142" i="1" s="1"/>
  <c r="X141" i="1"/>
  <c r="H141" i="1"/>
  <c r="AD140" i="1"/>
  <c r="AD139" i="1"/>
  <c r="AD138" i="1"/>
  <c r="H137" i="1"/>
  <c r="AD137" i="1" s="1"/>
  <c r="AD136" i="1"/>
  <c r="AD135" i="1"/>
  <c r="AD134" i="1"/>
  <c r="AD133" i="1"/>
  <c r="AD132" i="1"/>
  <c r="X131" i="1"/>
  <c r="AD131" i="1" s="1"/>
  <c r="AD130" i="1"/>
  <c r="AD129" i="1"/>
  <c r="AD128" i="1"/>
  <c r="X127" i="1"/>
  <c r="AD127" i="1" s="1"/>
  <c r="X126" i="1"/>
  <c r="H126" i="1"/>
  <c r="AD123" i="1"/>
  <c r="X122" i="1"/>
  <c r="H122" i="1"/>
  <c r="AD121" i="1"/>
  <c r="H120" i="1"/>
  <c r="H119" i="1"/>
  <c r="AD119" i="1" s="1"/>
  <c r="H118" i="1"/>
  <c r="AD118" i="1" s="1"/>
  <c r="H117" i="1"/>
  <c r="AD117" i="1" s="1"/>
  <c r="X116" i="1"/>
  <c r="H116" i="1"/>
  <c r="AD126" i="1" l="1"/>
  <c r="AD143" i="1"/>
  <c r="AD122" i="1"/>
  <c r="AD141" i="1"/>
  <c r="AD116" i="1"/>
  <c r="AC115" i="1"/>
  <c r="AD115" i="1" s="1"/>
  <c r="AC114" i="1"/>
  <c r="AD114" i="1" s="1"/>
  <c r="AC113" i="1"/>
  <c r="AD113" i="1" s="1"/>
  <c r="AC112" i="1"/>
  <c r="AD112" i="1" s="1"/>
  <c r="AC111" i="1"/>
  <c r="AD111" i="1" s="1"/>
  <c r="AC110" i="1"/>
  <c r="AD110" i="1" s="1"/>
  <c r="AC109" i="1"/>
  <c r="AD109" i="1" s="1"/>
  <c r="AC108" i="1"/>
  <c r="AD108" i="1" s="1"/>
  <c r="AC107" i="1"/>
  <c r="AD107" i="1" s="1"/>
  <c r="AC106" i="1"/>
  <c r="AD106" i="1" s="1"/>
  <c r="AC105" i="1"/>
  <c r="AD105" i="1" s="1"/>
  <c r="AC104" i="1"/>
  <c r="X104" i="1"/>
  <c r="AC103" i="1"/>
  <c r="AD103" i="1" s="1"/>
  <c r="AC102" i="1"/>
  <c r="AD102" i="1" s="1"/>
  <c r="AC101" i="1"/>
  <c r="AD101" i="1" s="1"/>
  <c r="AC100" i="1"/>
  <c r="AD100" i="1" s="1"/>
  <c r="AC99" i="1"/>
  <c r="AD99" i="1" s="1"/>
  <c r="AC98" i="1"/>
  <c r="W98" i="1"/>
  <c r="X98" i="1" s="1"/>
  <c r="AC97" i="1"/>
  <c r="W97" i="1"/>
  <c r="X97" i="1" s="1"/>
  <c r="AC96" i="1"/>
  <c r="W96" i="1"/>
  <c r="X96" i="1" s="1"/>
  <c r="AC95" i="1"/>
  <c r="W95" i="1"/>
  <c r="X95" i="1" s="1"/>
  <c r="AC94" i="1"/>
  <c r="W94" i="1"/>
  <c r="X94" i="1" s="1"/>
  <c r="AC93" i="1"/>
  <c r="W93" i="1"/>
  <c r="X93" i="1" s="1"/>
  <c r="AC92" i="1"/>
  <c r="W92" i="1"/>
  <c r="X92" i="1" s="1"/>
  <c r="AC91" i="1"/>
  <c r="W91" i="1"/>
  <c r="X91" i="1" s="1"/>
  <c r="AC90" i="1"/>
  <c r="W90" i="1"/>
  <c r="X90" i="1" s="1"/>
  <c r="AC89" i="1"/>
  <c r="W89" i="1"/>
  <c r="X89" i="1" s="1"/>
  <c r="AC88" i="1"/>
  <c r="W88" i="1"/>
  <c r="X88" i="1" s="1"/>
  <c r="AC87" i="1"/>
  <c r="W87" i="1"/>
  <c r="X87" i="1" s="1"/>
  <c r="H87" i="1"/>
  <c r="AC86" i="1"/>
  <c r="W86" i="1"/>
  <c r="X86" i="1" s="1"/>
  <c r="H86" i="1"/>
  <c r="AC85" i="1"/>
  <c r="W85" i="1"/>
  <c r="X85" i="1" s="1"/>
  <c r="H85" i="1"/>
  <c r="AC84" i="1"/>
  <c r="W84" i="1"/>
  <c r="X84" i="1" s="1"/>
  <c r="H84" i="1"/>
  <c r="AC83" i="1"/>
  <c r="W83" i="1"/>
  <c r="X83" i="1" s="1"/>
  <c r="H83" i="1"/>
  <c r="AC82" i="1"/>
  <c r="W82" i="1"/>
  <c r="X82" i="1" s="1"/>
  <c r="H82" i="1"/>
  <c r="AC81" i="1"/>
  <c r="W81" i="1"/>
  <c r="X81" i="1" s="1"/>
  <c r="H81" i="1"/>
  <c r="AC80" i="1"/>
  <c r="W80" i="1"/>
  <c r="X80" i="1" s="1"/>
  <c r="H80" i="1"/>
  <c r="AC79" i="1"/>
  <c r="W79" i="1"/>
  <c r="X79" i="1" s="1"/>
  <c r="H79" i="1"/>
  <c r="AC78" i="1"/>
  <c r="W78" i="1"/>
  <c r="X78" i="1" s="1"/>
  <c r="H78" i="1"/>
  <c r="AC77" i="1"/>
  <c r="W77" i="1"/>
  <c r="X77" i="1" s="1"/>
  <c r="H77" i="1"/>
  <c r="AC76" i="1"/>
  <c r="W76" i="1"/>
  <c r="X76" i="1" s="1"/>
  <c r="H76" i="1"/>
  <c r="AC75" i="1"/>
  <c r="W75" i="1"/>
  <c r="X75" i="1" s="1"/>
  <c r="H75" i="1"/>
  <c r="AC74" i="1"/>
  <c r="W74" i="1"/>
  <c r="X74" i="1" s="1"/>
  <c r="H74" i="1"/>
  <c r="AC73" i="1"/>
  <c r="W73" i="1"/>
  <c r="X73" i="1" s="1"/>
  <c r="H73" i="1"/>
  <c r="AC72" i="1"/>
  <c r="W72" i="1"/>
  <c r="X72" i="1" s="1"/>
  <c r="H72" i="1"/>
  <c r="AC71" i="1"/>
  <c r="W71" i="1"/>
  <c r="X71" i="1" s="1"/>
  <c r="H71" i="1"/>
  <c r="AC70" i="1"/>
  <c r="W70" i="1"/>
  <c r="X70" i="1" s="1"/>
  <c r="H70" i="1"/>
  <c r="AC69" i="1"/>
  <c r="W69" i="1"/>
  <c r="X69" i="1" s="1"/>
  <c r="H69" i="1"/>
  <c r="AC68" i="1"/>
  <c r="W68" i="1"/>
  <c r="X68" i="1" s="1"/>
  <c r="H68" i="1"/>
  <c r="AC67" i="1"/>
  <c r="W67" i="1"/>
  <c r="X67" i="1" s="1"/>
  <c r="H67" i="1"/>
  <c r="AC66" i="1"/>
  <c r="W66" i="1"/>
  <c r="X66" i="1" s="1"/>
  <c r="H66" i="1"/>
  <c r="AC65" i="1"/>
  <c r="W65" i="1"/>
  <c r="X65" i="1" s="1"/>
  <c r="H65" i="1"/>
  <c r="AC64" i="1"/>
  <c r="W64" i="1"/>
  <c r="X64" i="1" s="1"/>
  <c r="H64" i="1"/>
  <c r="AC63" i="1"/>
  <c r="W63" i="1"/>
  <c r="X63" i="1" s="1"/>
  <c r="H63" i="1"/>
  <c r="AC62" i="1"/>
  <c r="W62" i="1"/>
  <c r="X62" i="1" s="1"/>
  <c r="H62" i="1"/>
  <c r="AC61" i="1"/>
  <c r="W61" i="1"/>
  <c r="X61" i="1" s="1"/>
  <c r="H61" i="1"/>
  <c r="AC60" i="1"/>
  <c r="W60" i="1"/>
  <c r="X60" i="1" s="1"/>
  <c r="H60" i="1"/>
  <c r="AD88" i="1" l="1"/>
  <c r="AD90" i="1"/>
  <c r="AD92" i="1"/>
  <c r="AD94" i="1"/>
  <c r="AD96" i="1"/>
  <c r="AD98" i="1"/>
  <c r="AD104" i="1"/>
  <c r="AD89" i="1"/>
  <c r="AD91" i="1"/>
  <c r="AD93" i="1"/>
  <c r="AD95" i="1"/>
  <c r="AD97" i="1"/>
  <c r="AD74" i="1"/>
  <c r="AD66" i="1"/>
  <c r="AD82" i="1"/>
  <c r="AD68" i="1"/>
  <c r="AD70" i="1"/>
  <c r="AD72" i="1"/>
  <c r="AD86" i="1"/>
  <c r="AD60" i="1"/>
  <c r="AD75" i="1"/>
  <c r="AD81" i="1"/>
  <c r="AD84" i="1"/>
  <c r="AD65" i="1"/>
  <c r="AD76" i="1"/>
  <c r="AD62" i="1"/>
  <c r="AD64" i="1"/>
  <c r="AD78" i="1"/>
  <c r="AD80" i="1"/>
  <c r="AD63" i="1"/>
  <c r="AD69" i="1"/>
  <c r="AD79" i="1"/>
  <c r="AD85" i="1"/>
  <c r="AD67" i="1"/>
  <c r="AD73" i="1"/>
  <c r="AD83" i="1"/>
  <c r="AD61" i="1"/>
  <c r="AD71" i="1"/>
  <c r="AD77" i="1"/>
  <c r="AD87" i="1"/>
  <c r="H59" i="1"/>
  <c r="AD59" i="1" s="1"/>
  <c r="AD58" i="1"/>
  <c r="AD57" i="1"/>
  <c r="AD56" i="1"/>
  <c r="X55" i="1"/>
  <c r="H55" i="1"/>
  <c r="AD54" i="1"/>
  <c r="AD53" i="1"/>
  <c r="AD52" i="1"/>
  <c r="AD51" i="1"/>
  <c r="AD50" i="1"/>
  <c r="X49" i="1"/>
  <c r="H49" i="1"/>
  <c r="AD48" i="1"/>
  <c r="AD47" i="1"/>
  <c r="AD46" i="1"/>
  <c r="AD45" i="1"/>
  <c r="AD44" i="1"/>
  <c r="AD43" i="1"/>
  <c r="AB42" i="1"/>
  <c r="AC42" i="1" s="1"/>
  <c r="X42" i="1"/>
  <c r="H42" i="1"/>
  <c r="AD41" i="1"/>
  <c r="AD40" i="1"/>
  <c r="AD39" i="1"/>
  <c r="AD38" i="1"/>
  <c r="AC37" i="1"/>
  <c r="X37" i="1"/>
  <c r="H37" i="1"/>
  <c r="AD36" i="1"/>
  <c r="AD35" i="1"/>
  <c r="AD34" i="1"/>
  <c r="AD33" i="1"/>
  <c r="AD32" i="1"/>
  <c r="AD31" i="1"/>
  <c r="AD30" i="1"/>
  <c r="X29" i="1"/>
  <c r="H29" i="1"/>
  <c r="H28" i="1"/>
  <c r="AD28" i="1" s="1"/>
  <c r="AC27" i="1"/>
  <c r="AD27" i="1" s="1"/>
  <c r="AC26" i="1"/>
  <c r="AD26" i="1" s="1"/>
  <c r="AC25" i="1"/>
  <c r="AD25" i="1" s="1"/>
  <c r="AC24" i="1"/>
  <c r="AD24" i="1" s="1"/>
  <c r="AC23" i="1"/>
  <c r="AD23" i="1" s="1"/>
  <c r="AC22" i="1"/>
  <c r="W22" i="1"/>
  <c r="X22" i="1" s="1"/>
  <c r="AC21" i="1"/>
  <c r="X21" i="1"/>
  <c r="H21" i="1"/>
  <c r="AC20" i="1"/>
  <c r="X20" i="1"/>
  <c r="H20" i="1"/>
  <c r="AC19" i="1"/>
  <c r="X19" i="1"/>
  <c r="AC18" i="1"/>
  <c r="X18" i="1"/>
  <c r="AC17" i="1"/>
  <c r="X17" i="1"/>
  <c r="AC16" i="1"/>
  <c r="X16" i="1"/>
  <c r="AC15" i="1"/>
  <c r="X15" i="1"/>
  <c r="AC14" i="1"/>
  <c r="X14" i="1"/>
  <c r="AC13" i="1"/>
  <c r="X13" i="1"/>
  <c r="AC12" i="1"/>
  <c r="W12" i="1"/>
  <c r="X12" i="1" s="1"/>
  <c r="AC11" i="1"/>
  <c r="X11" i="1"/>
  <c r="AC10" i="1"/>
  <c r="X10" i="1"/>
  <c r="AC9" i="1"/>
  <c r="X9" i="1"/>
  <c r="AC8" i="1"/>
  <c r="X8" i="1"/>
  <c r="AC7" i="1"/>
  <c r="X7" i="1"/>
  <c r="AC6" i="1"/>
  <c r="X6" i="1"/>
  <c r="H6" i="1"/>
  <c r="AC5" i="1"/>
  <c r="X5" i="1"/>
  <c r="AC4" i="1"/>
  <c r="X4" i="1"/>
  <c r="AC3" i="1"/>
  <c r="X3" i="1"/>
  <c r="AD9" i="1" l="1"/>
  <c r="AD6" i="1"/>
  <c r="AD10" i="1"/>
  <c r="AD12" i="1"/>
  <c r="AD21" i="1"/>
  <c r="AD29" i="1"/>
  <c r="AD37" i="1"/>
  <c r="AD49" i="1"/>
  <c r="AD3" i="1"/>
  <c r="AD5" i="1"/>
  <c r="AD20" i="1"/>
  <c r="AD11" i="1"/>
  <c r="AD13" i="1"/>
  <c r="AD15" i="1"/>
  <c r="AD19" i="1"/>
  <c r="AD22" i="1"/>
  <c r="AD55" i="1"/>
  <c r="AD8" i="1"/>
  <c r="AD17" i="1"/>
  <c r="AD4" i="1"/>
  <c r="AD7" i="1"/>
  <c r="AD14" i="1"/>
  <c r="AD16" i="1"/>
  <c r="AD18" i="1"/>
  <c r="AD42" i="1"/>
</calcChain>
</file>

<file path=xl/sharedStrings.xml><?xml version="1.0" encoding="utf-8"?>
<sst xmlns="http://schemas.openxmlformats.org/spreadsheetml/2006/main" count="4416" uniqueCount="1065">
  <si>
    <t>序号</t>
  </si>
  <si>
    <t>学号</t>
  </si>
  <si>
    <t>姓名</t>
  </si>
  <si>
    <t>专业</t>
    <phoneticPr fontId="2" type="noConversion"/>
  </si>
  <si>
    <t>联系方式</t>
  </si>
  <si>
    <t>导师</t>
  </si>
  <si>
    <t>课程平均分</t>
  </si>
  <si>
    <t>课程平均分45%</t>
  </si>
  <si>
    <t>学术成果</t>
  </si>
  <si>
    <t>学术成果得分</t>
  </si>
  <si>
    <t>学术成果45%</t>
  </si>
  <si>
    <t>综合表现</t>
  </si>
  <si>
    <t>综合表现得分</t>
  </si>
  <si>
    <t>综合表现10%</t>
  </si>
  <si>
    <t>总分</t>
  </si>
  <si>
    <t>签字确认</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</si>
  <si>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</si>
  <si>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</si>
  <si>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</si>
  <si>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</si>
  <si>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</si>
  <si>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</si>
  <si>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</si>
  <si>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</si>
  <si>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</si>
  <si>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</si>
  <si>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</si>
  <si>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许磊</t>
  </si>
  <si>
    <t>交通运输规划与管理</t>
    <phoneticPr fontId="2" type="noConversion"/>
  </si>
  <si>
    <t>寇玮华</t>
  </si>
  <si>
    <t>陈香</t>
  </si>
  <si>
    <t>范文博</t>
  </si>
  <si>
    <t>郭扬艳</t>
  </si>
  <si>
    <t>江欣国</t>
  </si>
  <si>
    <t>李达</t>
  </si>
  <si>
    <t>李宗平</t>
  </si>
  <si>
    <t>1、李宗平，陈宇帆，鞠艳妮，李达，冯润超.多制式区域轨道交通网络关键节点识别研究
（A，除导师外三作，2分），2021年8月；</t>
  </si>
  <si>
    <t>刘登越</t>
  </si>
  <si>
    <t>孙湛博</t>
  </si>
  <si>
    <t>1、2020年第九届“认证杯”数学中国数学建模国际赛优秀奖。2、第八届“共享杯”科技资源共享服务创新大赛优秀奖</t>
    <phoneticPr fontId="2" type="noConversion"/>
  </si>
  <si>
    <t>1、参与图书馆知识竞赛获优秀奖；0.75
2、参与学校运动会女子800米,0.5</t>
    <phoneticPr fontId="2" type="noConversion"/>
  </si>
  <si>
    <t>于永婷</t>
  </si>
  <si>
    <t>汤银英</t>
  </si>
  <si>
    <t>无</t>
  </si>
  <si>
    <t>“华为杯”第十七届中国研究生数学建模竞赛国家级二等奖（15分）</t>
  </si>
  <si>
    <t>1、2021年7月，荣获西南交通大学科学技术发展研究院“优秀助理”（2分）
2、2021年6月，在“诵读红色经典 献礼建党百年”经典诵读活动中荣获优秀奖（0.75分）
3.研究生会主席3分</t>
    <phoneticPr fontId="2" type="noConversion"/>
  </si>
  <si>
    <t xml:space="preserve">
无</t>
  </si>
  <si>
    <t>谢沅志</t>
  </si>
  <si>
    <t>刘晓波</t>
  </si>
  <si>
    <t>2021年2月：亚太地区大学生数学建模竞赛三等奖(4分)</t>
    <phoneticPr fontId="2" type="noConversion"/>
  </si>
  <si>
    <t>交通运输与物流学院新生杯篮球赛第四名</t>
  </si>
  <si>
    <t>徐欣仪</t>
  </si>
  <si>
    <t>彭其渊</t>
  </si>
  <si>
    <t>毛远思</t>
  </si>
  <si>
    <t>罗霞</t>
  </si>
  <si>
    <t>1、陈欣,罗霞,朱颖,毛远思.基于AFC数据的地铁车站留乘概率分布估计方法（A，除导师外三作，2分），2020年12月25日。</t>
  </si>
  <si>
    <t>1、2021年6月；2021年第十八届五一数学建模竞赛一等奖（15分）。</t>
  </si>
  <si>
    <t>1、2020-2021学年，担任班长，3分。</t>
  </si>
  <si>
    <t xml:space="preserve">1、2021年2月28日，获“网上重走长征路”暨推动“四史”学习教育竞答活动”优秀奖，1.75分；       2、2020年12月2日，获“守初心、强本领、担使命、争做有情怀的交通人才”研究生党员时政热点研读班活动二等奖；1分；              3、2021年6月，获“诵读红色经典 献礼建党百年”经典诵读活动优秀奖，0.75分。                                                     </t>
    <phoneticPr fontId="2" type="noConversion"/>
  </si>
  <si>
    <t>方旭峰</t>
  </si>
  <si>
    <t>陈钉均</t>
  </si>
  <si>
    <t xml:space="preserve">境内会议：2021年5月22日-5月24日，成都. The Fourth International Conference on Smart Vehicular Technology, Transportation, Communication and Applications分会场宣读未被录用的论文：A High-speed Railway Train Operation Diagram Evaluation Method Considering the Differences of Evaluation，2.25分
</t>
    <phoneticPr fontId="2" type="noConversion"/>
  </si>
  <si>
    <t>2021年第四届中青杯全国大学生数学建模竞赛研究生组一等奖,15分</t>
  </si>
  <si>
    <t>2020—2021学年担任20级硕士1班学习委员，1分</t>
  </si>
  <si>
    <t>1、2021年6月，获“诵读红色经典 献礼建党百年”经典诵读活动优秀奖，0.75分，；
2.2020年12月，获得“守初心、强本领、担使命、争做有情怀的交通人才”研究生党员时政热点研读班中获得学习成果三等奖，0.5分；</t>
    <phoneticPr fontId="2" type="noConversion"/>
  </si>
  <si>
    <t>俞高赏</t>
  </si>
  <si>
    <t>蒋阳升</t>
  </si>
  <si>
    <t>1、2021年5月：2021年第十八届五一数学建模竞赛研究生组二等奖（10分）；</t>
  </si>
  <si>
    <t>1、2020-2021学年，担任心理委员，1分；</t>
  </si>
  <si>
    <t>王宗为</t>
  </si>
  <si>
    <t>2021年4月：2020年届亚太杯数学建模竞赛三等奖（4分）；</t>
    <phoneticPr fontId="2" type="noConversion"/>
  </si>
  <si>
    <t>1、2020-2021学年，担任组织委员。校党委学生工作部扬华研究生新闻中心记者，0分；</t>
    <phoneticPr fontId="2" type="noConversion"/>
  </si>
  <si>
    <t>1、2021年4月，中国研究生杂志4月刊，专栏录用，且杂志封面图采用，0分；校级活动优秀奖，0.75</t>
    <phoneticPr fontId="2" type="noConversion"/>
  </si>
  <si>
    <t>余明泽</t>
  </si>
  <si>
    <t>周博文</t>
  </si>
  <si>
    <t>帅斌</t>
  </si>
  <si>
    <t>2021年6月：2021年第十八届五一数学建模竞赛研究生组三等奖</t>
  </si>
  <si>
    <t>2020-2021学年：担任体育委员</t>
  </si>
  <si>
    <t>2020年12月：“守初心、强本领、担使命、争做有情怀的交通人才”研究生党员时政热点研读班获一等奖</t>
  </si>
  <si>
    <t>陈佳佩</t>
  </si>
  <si>
    <t>吕红霞</t>
  </si>
  <si>
    <t>1、2021年6月：2021年第十八届五一数学建模竞赛研究生组三等奖（7分）；</t>
    <phoneticPr fontId="2" type="noConversion"/>
  </si>
  <si>
    <t>1、2021年1月，获校级优秀三助研究生，3分；
校级优秀奖0.75</t>
    <phoneticPr fontId="2" type="noConversion"/>
  </si>
  <si>
    <t>刁雨晨</t>
  </si>
  <si>
    <t>1.2020年12月，守初心、强本领、担使命、争做有情怀的交通人才”研究生党员时政研读班中荣获学习成果二等奖，1分；2.2021年6月，在“诵读红色经典，献礼建档百年”经典诵读活动中获优秀奖，0.75分</t>
    <phoneticPr fontId="2" type="noConversion"/>
  </si>
  <si>
    <t>韩佳哲</t>
  </si>
  <si>
    <t>“华为杯”第17届中国研究生数学建模竞赛一等奖</t>
  </si>
  <si>
    <t>郑镕</t>
  </si>
  <si>
    <t>杨鸿泰</t>
  </si>
  <si>
    <t>1、Hongtai Yang, Rong Zheng, Wenbo Fan, Xiaojian Zhang, Zhaolin Zhang, Optimization of Intercity Demand Response Transit Service Design Considering Zoning Strategy, Transportation Research Board 100th Annual Meeting (TRB2021),
（A，除导师外一作）, 2021年1月；
2、Jinghai Huo, Hongtai Yang, Chaojing Li, Rong Zheng, Linchuan Yang, Yi Wen, Influence of the built environment on E-scooter sharing ridership: A tale of five cities,
Journal of Transport Geography,
（A+，除导师外三作），2021年5月；</t>
    <phoneticPr fontId="2" type="noConversion"/>
  </si>
  <si>
    <t xml:space="preserve">境外会议：Transportation Research Board 100th Annual Meeting (TRB 2021)，2021年1月27日、美国华盛顿/线上，Optimization of Intercity Demand Response Transit Service Design Considering Zoning Strategy，已发表；
</t>
  </si>
  <si>
    <t>1、2021年第四届中青杯全国大学生数学建模竞赛一等奖（15分）；
2、2021年全国大学生数据统计与分析竞赛二等奖（10分）；
3、第十四届“认证杯”数学中国数学建模网络挑战赛一等奖（0分）；</t>
    <phoneticPr fontId="2" type="noConversion"/>
  </si>
  <si>
    <t>1、2020-2021学年，担任支部组织委员，2分；</t>
  </si>
  <si>
    <t>1、2021年5月，获中科杯“重温百年党史 传承红色基因” 党史知识竞赛三等奖，2分；
2、2020年9月，获教育部“网上重走长征路”暨推动“四史”学习优秀奖，1.75分；
3、2021年6月，获“诵读红色经典献礼建党百年”经典诵读活动优秀奖，0.75分</t>
    <phoneticPr fontId="2" type="noConversion"/>
  </si>
  <si>
    <t>邱元森</t>
  </si>
  <si>
    <t>1、2021年4月：2020年“亚太杯”数学建模竞赛三等奖（4分）</t>
    <phoneticPr fontId="2" type="noConversion"/>
  </si>
  <si>
    <t>1、2020-2021学年，担任团支书，3分；</t>
  </si>
  <si>
    <t>汪雯文</t>
  </si>
  <si>
    <t>薛锋</t>
  </si>
  <si>
    <t xml:space="preserve">1、汪雯文，薛锋等.综合客运枢纽轨道交通系统运能匹配度研究
（B+，除导师外一作，15分），2021年9月；
</t>
    <phoneticPr fontId="2" type="noConversion"/>
  </si>
  <si>
    <t xml:space="preserve">1、发明专利：一种综合客运枢纽轨道交通系统的枢纽运能识别方法（202110122639.7  
除导师外第1署名）（1分）；  
2、实用新型专利：一种用于公铁联运的多式集装箱（专利号，除导师外第2署名）（0分）；
</t>
    <phoneticPr fontId="2" type="noConversion"/>
  </si>
  <si>
    <t>1、2021年6月：2021年第十八届五一数学建模竞赛一等奖（15分）；
2、2021年6月，2021年第二届全国高等院校数学能力挑战赛三等奖（7分）；
3、2021年6月，2021年第四届全国大学生计算机技能应用大赛三等奖，7</t>
    <phoneticPr fontId="2" type="noConversion"/>
  </si>
  <si>
    <t>1、2020-2021学年，担任宣传委员，1分；</t>
  </si>
  <si>
    <t>1、2021年5月，获“振兴赤岸 献礼百年”活动一等奖，4分；2、2021年5月，获第二届全国高校“一带一路”知识竞赛一等奖，4分；3、2021年4月，获2021年第二届全国大学生组织管理能力竞技活动校级赛二等奖，2分4、2021年6月，2021年“远见者杯”全国大学生创新促进就业大赛一等奖（4分）</t>
    <phoneticPr fontId="2" type="noConversion"/>
  </si>
  <si>
    <t>李沁蓿</t>
  </si>
  <si>
    <t>1、2020-2021学年，担任班长，优秀，0分；
2、2020-2021学年，担任西南交通大学党委组织部人才办 学生团队理事长 ，优秀，3分</t>
    <phoneticPr fontId="2" type="noConversion"/>
  </si>
  <si>
    <t>西南交通大学研究生院 “优秀三助研究生”，3分</t>
    <phoneticPr fontId="2" type="noConversion"/>
  </si>
  <si>
    <t>袁林</t>
  </si>
  <si>
    <t>1、软件著作权：铁路客运服务质量评价系统V1.0（2021SR0897493，除导师外第1署名）（10分）</t>
  </si>
  <si>
    <t>1、2021年7月：2021年第四届中青杯全国大学生数学建模竞赛研究生组一等奖（15分）；
2、2021年6月：2021年第四届全国大学生计算机技能应用大赛三等奖（7分）；               3、2021年3月：2021年第二届全国高等院校数学能力挑战赛优秀奖（4分）；            4、2020年12月：2020年亚太地区数学建模竞赛成功参赛奖（0分）</t>
    <phoneticPr fontId="2" type="noConversion"/>
  </si>
  <si>
    <t>1、2020-2021学年，担任党支部书记，3分；</t>
  </si>
  <si>
    <t>1、2021年6月，获西南交通大学“诵读红色经典 献礼建党百年”经典诵读活动优秀奖，0.75分；            2、2021年5月，获2021年第五届全国大学生环保知识竞赛优秀奖，1.75分；             3、2020年9月，获交通运输与物流学院研究生会“内部素质拓展活动”一等奖，2分</t>
    <phoneticPr fontId="2" type="noConversion"/>
  </si>
  <si>
    <t>王圣洁</t>
  </si>
  <si>
    <t>文超</t>
  </si>
  <si>
    <t>2020年一月：2020年第十届亚太地区大学生数学建模竞赛优秀奖</t>
  </si>
  <si>
    <t>物流工程</t>
    <phoneticPr fontId="2" type="noConversion"/>
  </si>
  <si>
    <t>王坤</t>
  </si>
  <si>
    <t>第十届亚太地区大学生数学建模竞赛二等奖（7分）</t>
    <phoneticPr fontId="2" type="noConversion"/>
  </si>
  <si>
    <t>1.2020年12月，获院级研究生党员时政热点研读学习成果二等奖，1分
2.2021年6月，获校级经典诵读活动优秀奖，0.75分</t>
    <phoneticPr fontId="2" type="noConversion"/>
  </si>
  <si>
    <t>毛敏</t>
  </si>
  <si>
    <t>1.2020年11月：2020年亚太数学建模竞赛研究生组二等奖（7分）</t>
    <phoneticPr fontId="2" type="noConversion"/>
  </si>
  <si>
    <t>陈炯</t>
  </si>
  <si>
    <t>邱小平</t>
  </si>
  <si>
    <r>
      <t>Qiu Xiaoping; Juan Li; Ruin Fatimah, Jiong Chen. Activity Efficiency Model in Business Process under Conflict Information and Its Application Systems</t>
    </r>
    <r>
      <rPr>
        <sz val="12"/>
        <rFont val="宋体"/>
        <family val="3"/>
        <charset val="134"/>
      </rPr>
      <t>（</t>
    </r>
    <r>
      <rPr>
        <sz val="12"/>
        <rFont val="Times New Roman"/>
        <family val="1"/>
      </rPr>
      <t>A+</t>
    </r>
    <r>
      <rPr>
        <sz val="12"/>
        <rFont val="宋体"/>
        <family val="3"/>
        <charset val="134"/>
      </rPr>
      <t>，除导师外的第三作者）</t>
    </r>
    <r>
      <rPr>
        <sz val="12"/>
        <rFont val="Times New Roman"/>
        <family val="1"/>
      </rPr>
      <t>2020</t>
    </r>
    <r>
      <rPr>
        <sz val="12"/>
        <rFont val="宋体"/>
        <family val="3"/>
        <charset val="134"/>
      </rPr>
      <t>年</t>
    </r>
    <r>
      <rPr>
        <sz val="12"/>
        <rFont val="Times New Roman"/>
        <family val="1"/>
      </rPr>
      <t>12</t>
    </r>
    <r>
      <rPr>
        <sz val="12"/>
        <rFont val="宋体"/>
        <family val="3"/>
        <charset val="134"/>
      </rPr>
      <t>月</t>
    </r>
  </si>
  <si>
    <t>蹇明</t>
  </si>
  <si>
    <t>2020 Asia and Pacific 
Mathematical Contest in Modeling Second Prize</t>
  </si>
  <si>
    <t>交通工程</t>
    <phoneticPr fontId="2" type="noConversion"/>
  </si>
  <si>
    <t>郭孜政</t>
  </si>
  <si>
    <t>1、2020-2021学年，担任生活委员，1分；</t>
  </si>
  <si>
    <t>1、2021年6月，在“诵读红色经典 献礼建党百年”经典诵读活动中获优秀奖，0.75分；</t>
  </si>
  <si>
    <t>谢军</t>
  </si>
  <si>
    <t>第十六次空间行为与规划研究会</t>
  </si>
  <si>
    <t>2021年第四届中青杯全国大学生数学建模竞赛</t>
    <phoneticPr fontId="2" type="noConversion"/>
  </si>
  <si>
    <t>李蓉蓉</t>
  </si>
  <si>
    <t>刘昱岗</t>
  </si>
  <si>
    <t xml:space="preserve">1、发明专利：一种采用间歇式车道的交叉口信号控制方法（受理，   
除导师外第2署名）（0.4分）；  
</t>
    <phoneticPr fontId="2" type="noConversion"/>
  </si>
  <si>
    <t>1、2020年11月：202年亚太大学生数学建模大赛成功参赛奖（0分）；</t>
    <phoneticPr fontId="2" type="noConversion"/>
  </si>
  <si>
    <t>1、2020-2021学年，担任党支部宣传委员，2分；</t>
  </si>
  <si>
    <t xml:space="preserve">
</t>
  </si>
  <si>
    <t>龙施宇</t>
  </si>
  <si>
    <t>1、2020-2021学年，担任班级文艺委员，工作质量评定优秀，1分；</t>
  </si>
  <si>
    <t>1、2020年12月，参与学院“守初心、强本领、担使命、争做有情怀的交通人才”研究生党员时政热点研读班，获得一等奖，2分；
2、2021年6月，参与学院诵读活动，获得优秀奖，0.25。</t>
    <phoneticPr fontId="2" type="noConversion"/>
  </si>
  <si>
    <t>刘奕苁</t>
  </si>
  <si>
    <t>朱颖</t>
  </si>
  <si>
    <t xml:space="preserve">1、2021年6月：2021年第十八届五一数学建模竞赛一等奖（15分）；
</t>
  </si>
  <si>
    <t>1、2020-2021学年，担任党支部组织委员，2分；</t>
  </si>
  <si>
    <t xml:space="preserve">1、2020-2021学年第一学期，获优秀主题党日活动案例，0分；
</t>
    <phoneticPr fontId="2" type="noConversion"/>
  </si>
  <si>
    <t>曾庆文</t>
  </si>
  <si>
    <t xml:space="preserve">1、2020年11月：2020年第十届APMCM亚太地区大学生数学建模竞赛一等奖（15分）；
</t>
  </si>
  <si>
    <t>1.2020年9月交运学院“研究生会素质拓展活动”三等奖（0.5分）；
2.2020年10月积极参与全国大学生英语竞赛（0分）</t>
    <phoneticPr fontId="2" type="noConversion"/>
  </si>
  <si>
    <t>张星瑶</t>
  </si>
  <si>
    <t>赵军</t>
  </si>
  <si>
    <t>2021年6月：2021年第十八届五一数学建模竞赛三等奖（7分）</t>
  </si>
  <si>
    <t>俞傅伟</t>
  </si>
  <si>
    <t>1、2021年6月：2021年第十八届五一数学建模竞赛三等奖（7分）；</t>
  </si>
  <si>
    <t>1、2020-2021学年，担任交运硕士20级第二党支部宣传委员，2分；</t>
  </si>
  <si>
    <t>1、2021年4月，获西南交通大学2020年度优秀共青团干部，3分；</t>
  </si>
  <si>
    <t>1、积极组织和参与支部“忆辉煌岁月铭入党初心”主题党日活动，获评为“优秀主题党日活动案例”，0分；</t>
    <phoneticPr fontId="2" type="noConversion"/>
  </si>
  <si>
    <t>廖伟屹</t>
  </si>
  <si>
    <t>马剑</t>
  </si>
  <si>
    <t>1、2021年5月：2021年第四届中青杯全国大学生数学建模竞赛研究生组二等奖（10分）</t>
  </si>
  <si>
    <t>万青</t>
  </si>
  <si>
    <t>一种防行人误闯红灯的智能交通提示装置</t>
  </si>
  <si>
    <t>2020年亚太杯优秀奖</t>
  </si>
  <si>
    <t>周柯廷</t>
  </si>
  <si>
    <t>倪少权</t>
  </si>
  <si>
    <t>1、2021年第十八届五一数学建模竞赛三等奖（7分）；</t>
  </si>
  <si>
    <t>优秀主题党日活动案例（校级优秀）（0分)</t>
    <phoneticPr fontId="2" type="noConversion"/>
  </si>
  <si>
    <t>杨飞</t>
  </si>
  <si>
    <t>1、2021年6月：2021年第十八届五一数学建模竞赛研究生组二等奖（10分）</t>
  </si>
  <si>
    <t>1、2020-2021学年，担任副班长，1分；</t>
  </si>
  <si>
    <t>1、2020年9月，获
西南交通大学第六届“互联网+”创新创业大赛银奖，0分</t>
    <phoneticPr fontId="2" type="noConversion"/>
  </si>
  <si>
    <t>付玉雪</t>
  </si>
  <si>
    <t>1、2020-2021学年，担任党支部书记，3分；</t>
    <phoneticPr fontId="2" type="noConversion"/>
  </si>
  <si>
    <t>1、2021年6月，获院级优秀共产党员，2分。</t>
    <phoneticPr fontId="2" type="noConversion"/>
  </si>
  <si>
    <t>1、2020年12月，西南交通大学2020-2021学年第一学期“优秀主题党日活动案例”0；
2、2021年4月，代表学院申办第四期研究生党建“领航先锋”工程子项目；
3、2021年6月，获得西南交通大学“经典诵读活动”优秀奖，0.75分。</t>
    <phoneticPr fontId="2" type="noConversion"/>
  </si>
  <si>
    <t>侯成龙</t>
  </si>
  <si>
    <t>吴海涛</t>
  </si>
  <si>
    <t>2020200759</t>
  </si>
  <si>
    <t>王朝阳</t>
  </si>
  <si>
    <t>19827558115</t>
  </si>
  <si>
    <t>发明专利受理（第1署名）1项</t>
  </si>
  <si>
    <t>0.4</t>
    <phoneticPr fontId="2" type="noConversion"/>
  </si>
  <si>
    <t>0.18</t>
    <phoneticPr fontId="2" type="noConversion"/>
  </si>
  <si>
    <t>0</t>
  </si>
  <si>
    <t>赵海全</t>
  </si>
  <si>
    <t>邱立为</t>
  </si>
  <si>
    <t>2020-2021学年担任其它班委</t>
  </si>
  <si>
    <t>程驰尧</t>
  </si>
  <si>
    <t>牟能冶</t>
  </si>
  <si>
    <t xml:space="preserve">
1、牟能冶，程驰尧等.基于多车型多行程的城市生活垃圾分类运输路径优化，安全与环境学报，
（A，除导师外一作），网络首发，DOI：10.13637/j.issn.1009-6094.2021.0527；</t>
  </si>
  <si>
    <t>2021年1月，获亚太杯大学生数学建模竞赛优秀奖；</t>
  </si>
  <si>
    <t>优秀主题党日活动案例</t>
  </si>
  <si>
    <t>朱红星</t>
  </si>
  <si>
    <t>张锦</t>
  </si>
  <si>
    <t>2020年12月，获2020年第十届APMCM亚太地区大学生数学建模竞赛二等奖，10分</t>
  </si>
  <si>
    <t>在第四届智能车辆技术、交通、通讯和应用国际会议(VTCA 2021)发表论文；
优秀主题党日活动案例</t>
    <phoneticPr fontId="2" type="noConversion"/>
  </si>
  <si>
    <t>毛萍</t>
  </si>
  <si>
    <t>1、发明专利：一种物流园区内车辆调配与监控的方法及相关装置（202110790668.0  
除老师外第2署名）（0.4分）；</t>
  </si>
  <si>
    <t>1、2020APMCM“亚太杯”大学生数学建模比赛研究生组二等奖（10分）</t>
  </si>
  <si>
    <t>1、2020-2021学年，担任生活委员，1分；
2、2020-2021学年，担任扬华研究生新闻中心记者，1分；</t>
  </si>
  <si>
    <t>1、2021年9月，获“保持清正廉洁，凸显青春本色”主题征文二等奖，2分；</t>
  </si>
  <si>
    <t>蒲港</t>
  </si>
  <si>
    <t>李国旗</t>
  </si>
  <si>
    <t>2020年亚太地区大学生数学建模竞赛优秀奖
2020年全国大学生英语竞赛（A研究生类）优秀奖</t>
    <phoneticPr fontId="2" type="noConversion"/>
  </si>
  <si>
    <t>2020-2021学年，担任班长</t>
  </si>
  <si>
    <t>胡琪琳</t>
  </si>
  <si>
    <t>甘蜜</t>
  </si>
  <si>
    <t>境内会议：中国系统工程年会第21届学术年会，2020年10月31日-11月1日西安，学术报告题目：基于GPS轨迹数据的公路货物时空装卸特征识别，未发表</t>
  </si>
  <si>
    <t>2020年12月，获优秀主题党日活动案例，0分</t>
    <phoneticPr fontId="2" type="noConversion"/>
  </si>
  <si>
    <t>张文艺</t>
  </si>
  <si>
    <t>贺政纲</t>
  </si>
  <si>
    <t>罗佳俊</t>
  </si>
  <si>
    <t>何娟</t>
  </si>
  <si>
    <t>1、Z. Yao，H. Jiang等.Integrated Schedule and Trajectory Optimization for Connected Automated Vehicles in a Conflict Zone
（A++，除导师外一作，105分），2020年10月；</t>
  </si>
  <si>
    <t>1、“华为杯”第17届中国研究生数学建模竞赛一等奖（30分）；</t>
  </si>
  <si>
    <t>1、2021年5月，获第五届全国大学生环保知识竞赛优秀奖，1.75分；
2、2020年12月，所在支部获“优秀主题党日活动案例”，0分；</t>
    <phoneticPr fontId="2" type="noConversion"/>
  </si>
  <si>
    <t>2020200832</t>
  </si>
  <si>
    <r>
      <rPr>
        <sz val="11"/>
        <rFont val="宋体"/>
        <family val="3"/>
        <charset val="134"/>
      </rPr>
      <t>李衍，陈水旺等</t>
    </r>
    <r>
      <rPr>
        <sz val="11"/>
        <rFont val="Times New Roman"/>
        <family val="1"/>
      </rPr>
      <t>.Simulation-optimization for station capacities, fleet size, and trip pricing of one-way electric carsharing systems.(A++,</t>
    </r>
    <r>
      <rPr>
        <sz val="11"/>
        <rFont val="宋体"/>
        <family val="3"/>
        <charset val="134"/>
      </rPr>
      <t>除导师外二作</t>
    </r>
    <r>
      <rPr>
        <sz val="11"/>
        <rFont val="Times New Roman"/>
        <family val="1"/>
      </rPr>
      <t>)</t>
    </r>
    <r>
      <rPr>
        <sz val="11"/>
        <rFont val="宋体"/>
        <family val="3"/>
        <charset val="134"/>
      </rPr>
      <t>，</t>
    </r>
    <r>
      <rPr>
        <sz val="11"/>
        <rFont val="Times New Roman"/>
        <family val="1"/>
      </rPr>
      <t>2021</t>
    </r>
    <r>
      <rPr>
        <sz val="11"/>
        <rFont val="宋体"/>
        <family val="3"/>
        <charset val="134"/>
      </rPr>
      <t>年</t>
    </r>
    <r>
      <rPr>
        <sz val="11"/>
        <rFont val="Times New Roman"/>
        <family val="1"/>
      </rPr>
      <t>9</t>
    </r>
    <r>
      <rPr>
        <sz val="11"/>
        <rFont val="宋体"/>
        <family val="3"/>
        <charset val="134"/>
      </rPr>
      <t>月</t>
    </r>
    <r>
      <rPr>
        <sz val="11"/>
        <rFont val="Times New Roman"/>
        <family val="1"/>
      </rPr>
      <t>14</t>
    </r>
    <r>
      <rPr>
        <sz val="11"/>
        <rFont val="宋体"/>
        <family val="3"/>
        <charset val="134"/>
      </rPr>
      <t>；</t>
    </r>
  </si>
  <si>
    <t>“华为杯”第17届中国研究生数学建模竞赛一等奖（30分）</t>
  </si>
  <si>
    <t>2020200831</t>
  </si>
  <si>
    <t>13258300769</t>
  </si>
  <si>
    <t>张南</t>
  </si>
  <si>
    <t>2021年5月参加第六届数维杯全国大学生数学建模（10分）</t>
  </si>
  <si>
    <t>安全科学与工程</t>
    <phoneticPr fontId="2" type="noConversion"/>
  </si>
  <si>
    <t>胡慧宁</t>
  </si>
  <si>
    <t>唐智慧</t>
  </si>
  <si>
    <t>2020-2021学年，担任心理委员，1分</t>
  </si>
  <si>
    <t>2021年6月，参加交运学院第三次研究生代表大会，0分</t>
    <phoneticPr fontId="2" type="noConversion"/>
  </si>
  <si>
    <t>汪熙</t>
  </si>
  <si>
    <t>刘澜</t>
  </si>
  <si>
    <t>赵瑞彬</t>
  </si>
  <si>
    <t>TRB，除导师外1作，A，28</t>
    <phoneticPr fontId="2" type="noConversion"/>
  </si>
  <si>
    <t>1.境外会议，2021年1月，美国交通年会，墙报展示；（24*100%）
2.境内会议：2021年6月，世界交通大会（12*50%）</t>
    <phoneticPr fontId="2" type="noConversion"/>
  </si>
  <si>
    <t>华为杯第17届中国研究生数学建模竞赛二等奖（15分）；</t>
  </si>
  <si>
    <t>2021年6月，经典诵读比赛三等奖</t>
  </si>
  <si>
    <t>鲁晓倩</t>
  </si>
  <si>
    <t xml:space="preserve">1、2021年5月：第十四届“认证杯”数学中国数学建模网络挑战赛一等奖（15）；
2、2021年5月：2021年全国大学生数据统计与分析竞赛二等奖（10）
</t>
  </si>
  <si>
    <t>2020-2021学年，担任班长，3分；</t>
  </si>
  <si>
    <t>2021年06月，获“诵读红色经典献礼建党百年”经典诵读活动三等奖，1分</t>
  </si>
  <si>
    <t>郭东琦</t>
  </si>
  <si>
    <t>1、发明专利受理：一种综合客运枢纽轨道交通系统的枢纽运能识别方法（CN202110122639.7除导师外第4署名）；2、发明专利受理：基于SPFA算法的地铁乘务排班计划编制优化方法（CN202110954688.7，除导师外第5署名）缺材料</t>
    <phoneticPr fontId="2" type="noConversion"/>
  </si>
  <si>
    <t>2020年09月，获得交通运输与物流学院研究生会“内部素质拓展活动”一等奖，2分</t>
  </si>
  <si>
    <t>白霖涵</t>
  </si>
  <si>
    <t>郑芳芳</t>
  </si>
  <si>
    <t>1. 发明专利：一种行驶轨迹的优化方法、装置、设备及可
读存储介质（202011551321 .2 除导师外第5署名）
2. 发明专利受理：一种车道换道方法、装置、设备及可读存储介质（202111041182.3
除导师外第5署名）（0.2分）</t>
  </si>
  <si>
    <t>亚太地区大学生数学建模竞赛优秀奖(0分)</t>
    <phoneticPr fontId="2" type="noConversion"/>
  </si>
  <si>
    <t>张俊</t>
  </si>
  <si>
    <t>申鑫</t>
  </si>
  <si>
    <t>李力</t>
  </si>
  <si>
    <t>境内举办：2021年3月5日—7日，厦门，“旅游”“经济”以及“环境可持续发展”，见刊（12*50%*0.75）4.5</t>
    <phoneticPr fontId="2" type="noConversion"/>
  </si>
  <si>
    <t>2021年6月：2021年第十一届MathorCup高校数学建模挑战赛一等奖（15分）</t>
  </si>
  <si>
    <t>2020-2021学年，担任生活委员，1分</t>
  </si>
  <si>
    <t>王博安</t>
  </si>
  <si>
    <t>2020年第十届APMCM亚太地区大学生数学建模竞赛一等奖（10分）</t>
    <phoneticPr fontId="2" type="noConversion"/>
  </si>
  <si>
    <t>2020-2021学年，担任学习委员，1分；</t>
  </si>
  <si>
    <t>赵远钧</t>
  </si>
  <si>
    <t>第十八届五一数学建模竞赛三等奖（7分）</t>
  </si>
  <si>
    <t>2020年9月，在交通运输与物流学院研究生会“内部素质拓展活动”获一等奖</t>
    <phoneticPr fontId="2" type="noConversion"/>
  </si>
  <si>
    <t>王先寅</t>
  </si>
  <si>
    <t>何必胜</t>
  </si>
  <si>
    <t>华为杯第17届中国研究生数学建模竞赛三等奖（10）</t>
  </si>
  <si>
    <t>李昊东</t>
  </si>
  <si>
    <t>刘海旭</t>
  </si>
  <si>
    <t>亚太杯数学建模三等奖(4)</t>
    <phoneticPr fontId="2" type="noConversion"/>
  </si>
  <si>
    <t>于婕</t>
  </si>
  <si>
    <t>梁瑛婕</t>
  </si>
  <si>
    <t>2020-2021学年，担任党支部书记，3分</t>
  </si>
  <si>
    <t>王曾睿</t>
  </si>
  <si>
    <t>2020全国大学生英语竞赛（A研究生类）二等奖（10）</t>
  </si>
  <si>
    <t>戴力源</t>
  </si>
  <si>
    <t>杨达</t>
  </si>
  <si>
    <t>车联网环境下自动驾驶车辆车道选择决策模型，中国公路学报，A+，除导师外二作，21</t>
    <phoneticPr fontId="2" type="noConversion"/>
  </si>
  <si>
    <t>2021年1月：2020年第十届APMCM亚太地区大学生数学建模竞赛一等奖（10）</t>
    <phoneticPr fontId="2" type="noConversion"/>
  </si>
  <si>
    <t>2021年06月，获“诵读红色经典献礼 建党百年”经典诵读活动三等奖，1分</t>
  </si>
  <si>
    <t>朱百川</t>
  </si>
  <si>
    <t>2021年第四届中青杯全国大学生数学建模竞赛研究生组一等奖</t>
  </si>
  <si>
    <t>2020-2021学年任班级组织委员，1分</t>
  </si>
  <si>
    <t>代进</t>
  </si>
  <si>
    <t>亚太地区大学生数学建模竞赛优秀奖(0)</t>
    <phoneticPr fontId="2" type="noConversion"/>
  </si>
  <si>
    <t>李浩然</t>
  </si>
  <si>
    <t>2020-2021学年任班级团支书，3分</t>
  </si>
  <si>
    <t>梁志梅</t>
  </si>
  <si>
    <t>胡路</t>
  </si>
  <si>
    <t>梁志梅等.论文题目 Simulation-optimization for station capacities, fleet size, and trip pricing of one-way electric carsharing systems
（A++，除导师外三作，0分），2021年9月；</t>
    <phoneticPr fontId="2" type="noConversion"/>
  </si>
  <si>
    <t>2020年12月，被评为“优秀三助研究生”</t>
    <phoneticPr fontId="2" type="noConversion"/>
  </si>
  <si>
    <t>潘月</t>
  </si>
  <si>
    <t>2020-2021学年，担任宣传委员，1分；</t>
  </si>
  <si>
    <t>杨佳鑫</t>
  </si>
  <si>
    <t>亚太地区大学生数学建模竞赛优秀奖0；全国大学生英语竞赛（A研究生类）优秀奖</t>
    <phoneticPr fontId="2" type="noConversion"/>
  </si>
  <si>
    <t>朱成佳</t>
  </si>
  <si>
    <t>刘思婧</t>
  </si>
  <si>
    <t>冯杰</t>
  </si>
  <si>
    <t>贺佩华</t>
  </si>
  <si>
    <t>2020-2021学年，担任支部宣传委员，2分；</t>
  </si>
  <si>
    <t>陈思佳</t>
  </si>
  <si>
    <t>2020-2021学年，担任支部组织委员，2分；</t>
  </si>
  <si>
    <t>李卓姌</t>
  </si>
  <si>
    <t>亚太地区大学生数学建模竞赛三等奖（4）</t>
    <phoneticPr fontId="2" type="noConversion"/>
  </si>
  <si>
    <t>2020-2021学年任学校研会活动部干事，0分</t>
    <phoneticPr fontId="2" type="noConversion"/>
  </si>
  <si>
    <t>林叶新</t>
  </si>
  <si>
    <t>亚太杯数学建模二等奖(7)</t>
    <phoneticPr fontId="2" type="noConversion"/>
  </si>
  <si>
    <t>2020-2021学年任班级体育委员，1分</t>
  </si>
  <si>
    <t>苏中玲</t>
  </si>
  <si>
    <t>曹鹏</t>
  </si>
  <si>
    <t>1. 国际学术活动（境内举办）： 世界交通运输工程技术论坛（WTC2021），（12*50%*0.75）</t>
    <phoneticPr fontId="2" type="noConversion"/>
  </si>
  <si>
    <t>“华为杯”第十七届中国研究生数学建模竞赛二等奖</t>
  </si>
  <si>
    <t>邹鑫</t>
  </si>
  <si>
    <t xml:space="preserve">2021年8月第二届“华数杯”全国大学生数学建模竞赛研究生组一等奖
</t>
    <phoneticPr fontId="2" type="noConversion"/>
  </si>
  <si>
    <t>刘乾义</t>
  </si>
  <si>
    <t>2021年第四届中青杯全国大学生数学建模竞赛研究生组二等奖</t>
  </si>
  <si>
    <t>2020-2021学年担任心理委员，1分</t>
  </si>
  <si>
    <t>闵思崴</t>
  </si>
  <si>
    <t>2021年五月第十八届五一数学建模竞赛二等奖</t>
    <phoneticPr fontId="2" type="noConversion"/>
  </si>
  <si>
    <t>2020—2021学年担任班长，3分</t>
  </si>
  <si>
    <t>姜兰贞</t>
  </si>
  <si>
    <t>2020年第十届APMCM亚太地区大学生数学建模三等奖； 2021年第四届中青杯全国大学生数学建模竞赛研究生组二等奖</t>
    <phoneticPr fontId="2" type="noConversion"/>
  </si>
  <si>
    <t>2020-2021学年，担任交运硕士4班组织委员，1分</t>
    <phoneticPr fontId="2" type="noConversion"/>
  </si>
  <si>
    <t>怡智航</t>
  </si>
  <si>
    <t>户佐安</t>
  </si>
  <si>
    <t>2020年第十届APMCM亚太地区大学生数学建模三等奖</t>
  </si>
  <si>
    <t>2020至2021学年，担任硕士20级第四党支部支部书记，3分</t>
  </si>
  <si>
    <t>交通运输与物流学院2019-2021年“创先争优”评选，优秀共产党员，2分</t>
  </si>
  <si>
    <t>徐锐</t>
  </si>
  <si>
    <t>霍娅敏</t>
  </si>
  <si>
    <t>2021年第四届中青杯全国大学生数学建模竞赛研究生组二等奖</t>
    <phoneticPr fontId="2" type="noConversion"/>
  </si>
  <si>
    <t>蒋艳芬</t>
  </si>
  <si>
    <t>2021年第四届中青杯全国大学生数学建模竞赛研究生组三等奖</t>
  </si>
  <si>
    <t>2020-2021学年，担任交运硕士4班文艺委员，1分</t>
    <phoneticPr fontId="2" type="noConversion"/>
  </si>
  <si>
    <t>校运会参赛证明，0.5</t>
    <phoneticPr fontId="2" type="noConversion"/>
  </si>
  <si>
    <t>吴吉浩</t>
  </si>
  <si>
    <t>2020年第十届中青杯大学生数学建模竞赛二等奖</t>
    <phoneticPr fontId="2" type="noConversion"/>
  </si>
  <si>
    <t>2020-2021学年担任学习委员，1分</t>
  </si>
  <si>
    <t>1、2020年9月，参加新生杯篮球赛，0.5分；2、2021年4月，参加校运会，0.5分。</t>
    <phoneticPr fontId="2" type="noConversion"/>
  </si>
  <si>
    <t>岳瑶</t>
  </si>
  <si>
    <t>2021年5月 第十八届五一数学建模竞赛三等奖</t>
  </si>
  <si>
    <t>赵健行</t>
  </si>
  <si>
    <t>鲁工圆</t>
  </si>
  <si>
    <t>2021年第十一届MathorCup高校数学建模挑战赛省级三等奖</t>
  </si>
  <si>
    <t>1、西南交通大学2021年趣味滑板赛一等奖，3分
校级篮球赛，0.5</t>
    <phoneticPr fontId="2" type="noConversion"/>
  </si>
  <si>
    <t>杨艳婷</t>
  </si>
  <si>
    <t>李雪芹</t>
  </si>
  <si>
    <t>2020年中国大学生在线“四史”学习教育活动竞答活动，成绩优秀，1.75；2021年大学生急救技能竞赛初赛二等奖，3。</t>
    <phoneticPr fontId="2" type="noConversion"/>
  </si>
  <si>
    <t>王珺</t>
  </si>
  <si>
    <t>“华为杯”第十七届中国研究生数学建模竞赛成功参与奖</t>
    <phoneticPr fontId="2" type="noConversion"/>
  </si>
  <si>
    <t>2020-2021学年担任宣传委员，1分</t>
  </si>
  <si>
    <t>1、2020年9月，在交通运输与物流学院研究生会 “内部素质拓展活动”中表现优异，荣获二等奖，1分；2、2020年9月，作为小组赛的主记录员参加新生杯篮球赛，0.5分；3、2021年4月16参加西南交通大学紧缺选调生备考讲座，0.5分；4、2020年10月10日作为工作人员参加国奖答辩，0.5分；5、2021年6月7日，作为主持人参加交运学院第三届研究生代表大会，0.5分</t>
    <phoneticPr fontId="2" type="noConversion"/>
  </si>
  <si>
    <t>赵晨宇</t>
  </si>
  <si>
    <t>庄河</t>
  </si>
  <si>
    <t>李鳞睿</t>
  </si>
  <si>
    <t>邹彦涛</t>
  </si>
  <si>
    <t>李明</t>
  </si>
  <si>
    <t>2020-2021学年担任体育委员，1分</t>
  </si>
  <si>
    <t>王旭</t>
  </si>
  <si>
    <t>冯春</t>
  </si>
  <si>
    <t xml:space="preserve">2020年第十届APMCM亚太地区大学生数学建模三等奖
</t>
    <phoneticPr fontId="2" type="noConversion"/>
  </si>
  <si>
    <t>2020-2021学年，担任交运硕士4班团支书</t>
  </si>
  <si>
    <t>2020年4月参加校运会证明，0.5分，参与抗疫活动0.5分；</t>
    <phoneticPr fontId="2" type="noConversion"/>
  </si>
  <si>
    <t>谭亚</t>
  </si>
  <si>
    <t>王群智</t>
  </si>
  <si>
    <t>2020年第十届APMCM亚太地区大学生数学建模优秀奖</t>
  </si>
  <si>
    <t>杨文昕</t>
  </si>
  <si>
    <t>梁宏斌</t>
  </si>
  <si>
    <t>周婧玥</t>
  </si>
  <si>
    <t>蔡佳芯</t>
  </si>
  <si>
    <t>2020年第十届APMCM亚太地区大学生数学建模竞赛二等奖；2021年全国大学生英语作文竞赛二等奖</t>
    <phoneticPr fontId="2" type="noConversion"/>
  </si>
  <si>
    <t>2020-2021年担任硕士20级第四党支部宣传委员，2分</t>
    <phoneticPr fontId="2" type="noConversion"/>
  </si>
  <si>
    <t>2021年8月，获“优秀志愿者”，2分</t>
    <phoneticPr fontId="2" type="noConversion"/>
  </si>
  <si>
    <t>刘佳慧</t>
  </si>
  <si>
    <t>2021年第十八届五一数学数学建模竞赛三等奖；</t>
    <phoneticPr fontId="2" type="noConversion"/>
  </si>
  <si>
    <t>2020-2021年担任硕士20级第四党支部组织委员，2分</t>
    <phoneticPr fontId="2" type="noConversion"/>
  </si>
  <si>
    <t>2021年大学生心理知识竞赛一等奖</t>
    <phoneticPr fontId="2" type="noConversion"/>
  </si>
  <si>
    <t>陈贞柒</t>
  </si>
  <si>
    <t>境外会议：INTERNATIONALCONFERENCE ONHUMAN-COMPUTER INTERACTION（HCII2021），会议时间：2021年7.24-7.29，主题：Cognition Compatible Interface Design and Research,发表论文一篇， 并在会议分会场做报告</t>
  </si>
  <si>
    <t>牟瑞芳</t>
  </si>
  <si>
    <t>张旭</t>
  </si>
  <si>
    <t>龚小倪</t>
  </si>
  <si>
    <t>汤洋</t>
  </si>
  <si>
    <t>尹文静</t>
  </si>
  <si>
    <t>左大杰</t>
  </si>
  <si>
    <t>肖飒</t>
  </si>
  <si>
    <t>吴刚</t>
  </si>
  <si>
    <t xml:space="preserve">1、2021年8月：第二届“华数杯”全国大学生数学建模竞赛二等奖（10分）
</t>
    <phoneticPr fontId="2" type="noConversion"/>
  </si>
  <si>
    <t>1、2020-2021学年，担任副班长，1分；</t>
    <phoneticPr fontId="2" type="noConversion"/>
  </si>
  <si>
    <t xml:space="preserve">1、2021年1月，获校级优秀三助研究生，3分；   </t>
    <phoneticPr fontId="2" type="noConversion"/>
  </si>
  <si>
    <t>1、研小扬新人班集体(2020级硕士05班)合影优秀奖0分， 2、2021年5月，参加校党委学生工作部组织的“初心之旅 红色寻访”（巴中）主题教育实践活动，0.5</t>
    <phoneticPr fontId="2" type="noConversion"/>
  </si>
  <si>
    <t>李嘉</t>
  </si>
  <si>
    <t>亚太地区大学生数学建模竞赛三等奖（4分）</t>
    <phoneticPr fontId="2" type="noConversion"/>
  </si>
  <si>
    <t>2020年10月“研小扬班集体合影”获校级优秀奖，0分；2020年10月参加新生篮球赛，0.5分</t>
    <phoneticPr fontId="2" type="noConversion"/>
  </si>
  <si>
    <t>杨磊</t>
  </si>
  <si>
    <t xml:space="preserve">2020年第10届APMCM亚太地区大学生数学建模竞赛成功参与奖0分
2020年全国大学生英语竞赛（A研究生类）优秀奖
</t>
    <phoneticPr fontId="2" type="noConversion"/>
  </si>
  <si>
    <t>2020年10月“研小扬班集体合影”获校级优秀奖，0分</t>
    <phoneticPr fontId="2" type="noConversion"/>
  </si>
  <si>
    <t>安文垚</t>
  </si>
  <si>
    <t>2020年第十届亚太地区研究生数学建模竞赛一等奖（10分）</t>
    <phoneticPr fontId="2" type="noConversion"/>
  </si>
  <si>
    <t>耿成</t>
  </si>
  <si>
    <t>陈远华</t>
  </si>
  <si>
    <t>张小强</t>
  </si>
  <si>
    <t>2021年6月：2021年第十一届MathorCup高校数学建模挑战赛研究生组二等奖（10分）</t>
  </si>
  <si>
    <t>龙虹宇</t>
  </si>
  <si>
    <t>第十三届“电机工程学会杯”全国大学生电工数学建模竞赛一等奖（15分）</t>
  </si>
  <si>
    <t>2020年10月“研小扬班集体合影”获校级优秀奖，0分；2020年10月参加新生篮球赛，0分</t>
    <phoneticPr fontId="2" type="noConversion"/>
  </si>
  <si>
    <t>郝慧君</t>
  </si>
  <si>
    <t>姚志洪，郝慧君等，考虑自动驾驶的混合交通流路段阻抗函数（B+，除导师外一作，3.75分），2021年7月</t>
    <phoneticPr fontId="2" type="noConversion"/>
  </si>
  <si>
    <t>1.“亚太杯”第十届数学建模竞赛二等奖（7分）</t>
    <phoneticPr fontId="2" type="noConversion"/>
  </si>
  <si>
    <t>1.大学生环保知识竞赛第五届优秀奖，1.75分；2.2020新生班集体合影优秀奖，0分</t>
    <phoneticPr fontId="2" type="noConversion"/>
  </si>
  <si>
    <t>魏杰</t>
  </si>
  <si>
    <t>18856445603</t>
  </si>
  <si>
    <t>叶彭姚</t>
  </si>
  <si>
    <t>2020年11月获亚太建模二等奖（7分）;</t>
    <phoneticPr fontId="2" type="noConversion"/>
  </si>
  <si>
    <t>2020年，新生班集体合影优秀奖，0;</t>
    <phoneticPr fontId="2" type="noConversion"/>
  </si>
  <si>
    <t>2020211311</t>
  </si>
  <si>
    <t>杨睿韬</t>
  </si>
  <si>
    <t>李娟</t>
  </si>
  <si>
    <t>1、2020年10月，新生班集体合影优秀奖，0分；</t>
    <phoneticPr fontId="2" type="noConversion"/>
  </si>
  <si>
    <t>2020211208</t>
  </si>
  <si>
    <t>杨雪霖</t>
  </si>
  <si>
    <t>13083771889</t>
  </si>
  <si>
    <t>2021年6月，第十八届五一数学建模竞赛二等奖（10分）</t>
  </si>
  <si>
    <t>2020-2021学年，担任校研会综合事务部干事，0分</t>
    <phoneticPr fontId="2" type="noConversion"/>
  </si>
  <si>
    <t>2020年10月“研小扬班集体合影”获校级优秀奖，0分；2020年11月，参加第九次研究生代表大会会务工作，0分</t>
    <phoneticPr fontId="2" type="noConversion"/>
  </si>
  <si>
    <t>汪尘尘</t>
  </si>
  <si>
    <t>胥川</t>
  </si>
  <si>
    <t>软件著作权：一种优化信号交叉口配时的参数计算系统（2020SR1701767，第1署名）（7分）</t>
  </si>
  <si>
    <t>2020年11月，获五一大学生数学建模竞赛三等奖（7分）</t>
    <phoneticPr fontId="2" type="noConversion"/>
  </si>
  <si>
    <t>1、2020-2021学年，担任党支部组织委员，2分
2、2020-2021学年，参加新生篮球赛、校运会</t>
    <phoneticPr fontId="2" type="noConversion"/>
  </si>
  <si>
    <t>2020年10月，新生班集体合影优秀奖，0分</t>
    <phoneticPr fontId="2" type="noConversion"/>
  </si>
  <si>
    <t>何柳</t>
  </si>
  <si>
    <t>2020年10月，新生班集体合影优秀奖</t>
    <phoneticPr fontId="2" type="noConversion"/>
  </si>
  <si>
    <t>专利受理：一种综合客运枢纽轨道交通系统的枢纽运能识别方法（CN202110122639.7除导师外第5署名）（0分）</t>
    <phoneticPr fontId="2" type="noConversion"/>
  </si>
  <si>
    <t>2020年10月，获新生班集体合影优秀奖，0分</t>
    <phoneticPr fontId="2" type="noConversion"/>
  </si>
  <si>
    <t>2020211358</t>
  </si>
  <si>
    <t>顾秋凡</t>
  </si>
  <si>
    <t>1、姚志洪，顾秋凡等.考虑时延的智能网联汽车混合交通流稳定性分析（A，除导师外一作，10分），2021年5月</t>
    <phoneticPr fontId="2" type="noConversion"/>
  </si>
  <si>
    <t xml:space="preserve">1、2021年6月：2021年第十八届五一数学建模竞赛研究生组三等奖（7分）
</t>
  </si>
  <si>
    <t xml:space="preserve">1、2020年10月，获“研小扬新人班集体合影”校级优秀奖，0分；
2、2021年4月，获2021年第五届全国大学生环保知识竞赛优秀奖，1.75分
</t>
    <phoneticPr fontId="2" type="noConversion"/>
  </si>
  <si>
    <t>陈晓宇</t>
  </si>
  <si>
    <t>蒋朝哲</t>
  </si>
  <si>
    <t>“华为杯”第十七届中国研究生数学建模竞赛成功参与奖（4分）</t>
  </si>
  <si>
    <t>新生班集体合影优秀奖，0分;扬华新闻中心记者，0分</t>
    <phoneticPr fontId="2" type="noConversion"/>
  </si>
  <si>
    <t>毛春雅</t>
  </si>
  <si>
    <t>1.2020-2021学年，担任宣传委员，1分</t>
  </si>
  <si>
    <t>1.2020年9月，新生班集体合影优秀奖，0分 2.2021年5月，《永远是少年》红色观影活动，0分</t>
    <phoneticPr fontId="2" type="noConversion"/>
  </si>
  <si>
    <t>冯时</t>
  </si>
  <si>
    <t>1、发明专利受理：一种解决无限维交通分配问题的方法及装置（202011601879.7   
除导师外第5署名）（0.1分）</t>
  </si>
  <si>
    <t>1.2021年第十八届五一数学建模竞赛三等奖（7分）；</t>
  </si>
  <si>
    <t>1.新生班集体合影优秀奖,0分；2.成功参与2020年全国大学生英语竞赛，0分；</t>
    <phoneticPr fontId="2" type="noConversion"/>
  </si>
  <si>
    <t>缪雨岚</t>
  </si>
  <si>
    <t>张杰</t>
  </si>
  <si>
    <t>2020-2020学年，担任团支书，3分；</t>
  </si>
  <si>
    <t>2020年04月，获校级“一星志愿者”荣誉称号，3；</t>
    <phoneticPr fontId="2" type="noConversion"/>
  </si>
  <si>
    <t>1.2020.10，获“新生班级风采”优秀奖，0分；2.2020.09，积极参加“全国大学生英语竞赛”，0分；</t>
    <phoneticPr fontId="2" type="noConversion"/>
  </si>
  <si>
    <t>2020211226</t>
  </si>
  <si>
    <t>林亚兰</t>
  </si>
  <si>
    <t>1、2020年12月：2020年第十届“亚太杯”数学建模竞赛研究生组二等奖7分）；</t>
    <phoneticPr fontId="2" type="noConversion"/>
  </si>
  <si>
    <t>1、2020-2021学年，担任文艺委员，1分；</t>
  </si>
  <si>
    <t>1、2020年11月，获四川省高等院校安全保卫工作“平安校园”建设先进个人，8分；</t>
  </si>
  <si>
    <t>1、2021年5月，获全国大学生环保知识竞赛优秀奖，1.75分；
2、2021年7月，获全国大学生生态环境保护竞赛二等奖，3分</t>
    <phoneticPr fontId="2" type="noConversion"/>
  </si>
  <si>
    <t>陈浩</t>
  </si>
  <si>
    <t>1、“华为杯”第17届中国研究生数学建模竞赛二等奖，15分；
2、2021年5月：2021全国大学生数据统计与分析竞赛研究生组二等奖，10分；</t>
  </si>
  <si>
    <t>1、2020年10月，新生班集体合影比赛优秀奖，0分
2、2020年12月，积极参与全国大学生英语竞赛初赛，0分</t>
    <phoneticPr fontId="2" type="noConversion"/>
  </si>
  <si>
    <t>陈宁</t>
  </si>
  <si>
    <t>2020-2021学年，担任党支书，3分</t>
  </si>
  <si>
    <t>新生班集体合影优秀奖，0分</t>
    <phoneticPr fontId="2" type="noConversion"/>
  </si>
  <si>
    <t>刘娜</t>
  </si>
  <si>
    <t>2020年11月第十届APMCM亚太杯地区大学生数学建模竞赛研究生组二等奖（7分）；2021年全国大学生数据统计与分析竞赛研究生组二等奖（10分）</t>
    <phoneticPr fontId="2" type="noConversion"/>
  </si>
  <si>
    <t>2020-2021学年担任学习委员（1分）</t>
  </si>
  <si>
    <t>2021年3月，获第三届“家园”主题摄影作品校级优秀奖（0.75分）；2020年10月，新生班集体合影比赛优秀奖（0分）；积极参与2020年12月全国大学生英语竞赛初赛（0分）</t>
    <phoneticPr fontId="2" type="noConversion"/>
  </si>
  <si>
    <t>邱明月</t>
  </si>
  <si>
    <t>1.2020年11月：2020年第十届APMCM亚太地区大学生数学建模竞赛研究生组二等奖（7分）；2.2021年5月：2021年全国大学生数据统计与分析竞赛研究生组二等奖（10分）</t>
    <phoneticPr fontId="2" type="noConversion"/>
  </si>
  <si>
    <t>1.2020年10月，获新人班集体合影优秀奖，0分</t>
    <phoneticPr fontId="2" type="noConversion"/>
  </si>
  <si>
    <t>王雅宁</t>
  </si>
  <si>
    <t>马啸来</t>
  </si>
  <si>
    <t>85.67分</t>
  </si>
  <si>
    <t>2021年1月：2020年第10届亚太
地区大学生数学建模竞赛三等奖（4分）；</t>
    <phoneticPr fontId="2" type="noConversion"/>
  </si>
  <si>
    <t>2020年10月，
获新生班集体合影优秀奖，0分；</t>
    <phoneticPr fontId="2" type="noConversion"/>
  </si>
  <si>
    <t>谢卓祺</t>
  </si>
  <si>
    <t>2021年1月，第十届亚太地区大学生数学建模竞赛二等奖（7分）</t>
    <phoneticPr fontId="2" type="noConversion"/>
  </si>
  <si>
    <t>2020-2021学年，担任班长，3分</t>
  </si>
  <si>
    <t>1、2020年10月，获新生班集体合影优秀奖，0分；
2、2020年9月，参与新生篮球赛，0分；
3、2021年9月，参与第三期承唐新才研究生骨干培训之“新时代、新担当、新征程”并结业，0分</t>
    <phoneticPr fontId="2" type="noConversion"/>
  </si>
  <si>
    <t>李晓柯</t>
  </si>
  <si>
    <t>2020-2021学年，担任党支部宣传委员，2分</t>
  </si>
  <si>
    <t>2021年6月，获 西南交通大学综合交通大数据应用技术国家工程实验室研究生校内实践基地 优秀学员，2分</t>
    <phoneticPr fontId="2" type="noConversion"/>
  </si>
  <si>
    <t>2020年9月，新生班集体合影优秀奖，0分</t>
    <phoneticPr fontId="2" type="noConversion"/>
  </si>
  <si>
    <t>刘小钰</t>
  </si>
  <si>
    <t>杜国鹏</t>
  </si>
  <si>
    <t>2021年7月26日：获得第十三届“中国电机工程学会杯”全国大学生电工数学建模竞赛一等奖（15分）</t>
  </si>
  <si>
    <t>2020-2021学年，担任心理委员</t>
  </si>
  <si>
    <t>1.2020年9月，获交通运输与物流学院研究生会“内部素质拓展活动”院一等奖
2分
2.2020年12月民族宗教工作理论政策知识网络竞赛校三等奖0.5分
4.2020年12月全国大学生英语竞赛初赛积极参与奖0分
5.参加“讲党史故事”展示活动0.5分
6.参加庆祝中国共产党成立100周年大会活动0分</t>
    <phoneticPr fontId="2" type="noConversion"/>
  </si>
  <si>
    <t>朱星星</t>
  </si>
  <si>
    <t>2020年第十届APMCM亚太地区大学生数学建模竞赛研究生组三等奖</t>
  </si>
  <si>
    <t>2020211207</t>
  </si>
  <si>
    <t>李双宇</t>
  </si>
  <si>
    <t>/</t>
  </si>
  <si>
    <t>2021年6月：2021年第十一届MathorCup高校数学建模挑战赛研究生组一等奖（15分）</t>
  </si>
  <si>
    <t>张帅</t>
  </si>
  <si>
    <t>软件著作权：随机攻击策略
下城市群交通网络抗毁性仿
真软件(2021SR0632222，四
署名，第一署名) (5.5分)</t>
  </si>
  <si>
    <t>“华为杯”第十七届中国研究
生数学建模竞赛二等奖（15分）</t>
  </si>
  <si>
    <t>何也</t>
  </si>
  <si>
    <t>范文博老师</t>
  </si>
  <si>
    <t>2020年12月：2020年第十届亚太地区APMCM数学建模竞赛优秀奖（4分）。</t>
  </si>
  <si>
    <t>2020-2021学年，担任体育委员，1分。</t>
  </si>
  <si>
    <t xml:space="preserve">1、2021年4月，获校运会女子4*100接力赛第一，3分；2、积极参与学校组织的PADP项目并立项，0分。 </t>
    <phoneticPr fontId="2" type="noConversion"/>
  </si>
  <si>
    <t>‘2020211233</t>
  </si>
  <si>
    <t>赵成骏</t>
  </si>
  <si>
    <t>马驷</t>
  </si>
  <si>
    <t>1.软件著作权：基于AFC数据的城市轨道交通客流分析系统(2021SR1192605）除导师外第1署名（7分）</t>
    <phoneticPr fontId="2" type="noConversion"/>
  </si>
  <si>
    <t>1.2021年6月：2021年第十一届“MathorCup”高校数学建模挑战赛研究生组三等奖（7分）</t>
  </si>
  <si>
    <t>王彤伟</t>
  </si>
  <si>
    <t>苏蓉</t>
  </si>
  <si>
    <t>2021年6月，2021年第十八届五一数学建模竞赛三等奖（7分）</t>
  </si>
  <si>
    <t>周雁飞</t>
  </si>
  <si>
    <t>1.2021年1月：2020年第十届APMCM亚太地区大学生数学建模竞赛一等奖（15分）</t>
  </si>
  <si>
    <t>王宁静</t>
  </si>
  <si>
    <t>2021年6月，2021年第十八届五一数学建模竞赛二等奖（10分）</t>
  </si>
  <si>
    <t>2020-2021学年，担任学习委员，1分。</t>
  </si>
  <si>
    <t>袁凯</t>
  </si>
  <si>
    <t>王涵瑞</t>
  </si>
  <si>
    <t>陶思宇</t>
  </si>
  <si>
    <t>2021年第十八届五一数学建模竞赛三等奖</t>
  </si>
  <si>
    <t>杨一麟</t>
  </si>
  <si>
    <t>刘自豪</t>
  </si>
  <si>
    <t>2021年6月2日，获2021年第十一届MathorCup高效数学建模挑战赛 研究生组二等奖， 10分</t>
  </si>
  <si>
    <t>国际境内会议：2021年6月16日-18日、陕西西安、“新技术.新模式.新交通”、新冠肺炎疫情对人口流动的时空影响分析</t>
    <phoneticPr fontId="2" type="noConversion"/>
  </si>
  <si>
    <t>2020-2021学年，担任组织委员，1分；</t>
  </si>
  <si>
    <t>刘森硕</t>
  </si>
  <si>
    <t>胡骥</t>
  </si>
  <si>
    <t>沙翠萍</t>
  </si>
  <si>
    <t>2021年6月17日，西安，世界交通运输大会（WTC2021），投稿论文《基于客运量的新冠肺炎疫情发展规律研究》被大会录用，参会时对本人论文进行宣读与讲解。</t>
    <phoneticPr fontId="2" type="noConversion"/>
  </si>
  <si>
    <t>10分</t>
    <phoneticPr fontId="2" type="noConversion"/>
  </si>
  <si>
    <t>刘伟勋</t>
  </si>
  <si>
    <t>2021年6月：2021年第十八届五一数学建模竞赛研究生组二等奖（10分）</t>
  </si>
  <si>
    <t>1、2020-2021学年，担任团支部书记，3分；2、2020-2021学年，担任党支部组织委员，2分</t>
    <phoneticPr fontId="2" type="noConversion"/>
  </si>
  <si>
    <t>1、2021年6月，获西南交通大学优秀党员，2分；2、2020年获得西南交通大学第六届互联网+大学生创新创业大赛银奖，0分</t>
    <phoneticPr fontId="2" type="noConversion"/>
  </si>
  <si>
    <t>王旷</t>
  </si>
  <si>
    <t>唐优华</t>
  </si>
  <si>
    <t>1、2020中国（小谷围）人工智能创新创业大赛最具创意奖（7分）；
2、五一数学建模竞赛优秀奖（4分）；</t>
    <phoneticPr fontId="2" type="noConversion"/>
  </si>
  <si>
    <t>积极参与院校活动，参加2020年全国大学生英语竞赛（NECCS）</t>
    <phoneticPr fontId="2" type="noConversion"/>
  </si>
  <si>
    <t>陈骋</t>
  </si>
  <si>
    <t>晏启鹏</t>
  </si>
  <si>
    <t>1、2021年5月：2021年第十八届五一数学建模竞赛研究生组优秀奖（4分）</t>
  </si>
  <si>
    <t>李致远</t>
  </si>
  <si>
    <t>2021年第十一届MathorCup大学生数学建模挑战赛</t>
  </si>
  <si>
    <t>境内国际会议Research on Optimization of Cigarette Delivery Rout Based on Differential Evolution Algorithm</t>
    <phoneticPr fontId="2" type="noConversion"/>
  </si>
  <si>
    <t>2020-2021学年担任生活委员，2020-2021学年担任科研院学生助理</t>
  </si>
  <si>
    <t>杨逸佳</t>
  </si>
  <si>
    <t>唐榕婧</t>
  </si>
  <si>
    <t>2021年第十一届MathorCup高校数学建模挑战赛一等奖</t>
  </si>
  <si>
    <t>2020-2021学年，担任文艺委员，1分</t>
  </si>
  <si>
    <t>胡悦</t>
  </si>
  <si>
    <t>潘金山</t>
  </si>
  <si>
    <t xml:space="preserve">2020-2021学年，担任班长，3分；2021.06-2021.07，任科学技术发展研究院学生助理，1分；
参与研究生代表大会，0.5分；
参与“明理力行”马克思主义理论学习小组成果分享会暨结业仪式，0.5分
</t>
    <phoneticPr fontId="2" type="noConversion"/>
  </si>
  <si>
    <t>凌腾肖</t>
  </si>
  <si>
    <t>2021年第十一届MathorCup高校数学建模挑战赛一等奖（15分）</t>
  </si>
  <si>
    <t>于童</t>
  </si>
  <si>
    <t>徐菱</t>
  </si>
  <si>
    <t>童凌翔，徐菱等.制造商自营回收下的闭环供应链广告与定价决策（B+，除导师外二作），2021年7月</t>
  </si>
  <si>
    <t>王子依</t>
  </si>
  <si>
    <t>王明慧</t>
  </si>
  <si>
    <t>15分</t>
  </si>
  <si>
    <t>2020-2021学年，担任心理委员（1分）2021年6月至7月，担任科学技术发展研究院学生助理（1分）</t>
    <phoneticPr fontId="2" type="noConversion"/>
  </si>
  <si>
    <t>王琛箐</t>
  </si>
  <si>
    <t>1、2020-2021学年，担任班级宣传委员 0.8分</t>
  </si>
  <si>
    <t>刘婷</t>
  </si>
  <si>
    <t xml:space="preserve">2020-2021学年，担任党支书，3分
</t>
  </si>
  <si>
    <t>2021年全国大学生数据统计与分析竞赛研究生组二等奖（10分）；2020年第十届APMCM亚太地区大学生数学建模竞赛二等奖（10分）</t>
  </si>
  <si>
    <t>阚丁萍</t>
  </si>
  <si>
    <t>张开冉</t>
  </si>
  <si>
    <t>谢杰</t>
  </si>
  <si>
    <t>2021年五月获“青春的我，信仰的光”党史知识竞答二等奖</t>
  </si>
  <si>
    <t>诵读红色经典献礼建党百年经典诵读活动优秀奖</t>
  </si>
  <si>
    <t>李立</t>
  </si>
  <si>
    <t>1、2020-2021学年，担任党支部组织委员，2分；2、2020-2021学年，担任班级心理委员，1分</t>
    <phoneticPr fontId="2" type="noConversion"/>
  </si>
  <si>
    <t>1、2021年6月，获校级“讲党史故事 承红色基因”党史讲述活动优秀奖，0分</t>
    <phoneticPr fontId="2" type="noConversion"/>
  </si>
  <si>
    <t>参加学校“诵读红色经典 献礼建党百年”经典诵读活动，优秀奖0.75分。</t>
    <phoneticPr fontId="2" type="noConversion"/>
  </si>
  <si>
    <t>袁乙丁</t>
  </si>
  <si>
    <t>付敏</t>
  </si>
  <si>
    <t>李奕坤</t>
  </si>
  <si>
    <t xml:space="preserve">2021年3月：2020年亚太地区大学生数学建模竞赛（APMCM）一等奖
</t>
  </si>
  <si>
    <t>熊长林</t>
  </si>
  <si>
    <t>付川云</t>
  </si>
  <si>
    <t>1、付川云，熊长林，刘岩等.物理隔离条件下非机动车间干扰特征及影响因素研究（A，除导师外一作，28分），2021年6月</t>
  </si>
  <si>
    <t>冯宇杰</t>
  </si>
  <si>
    <t>2020年12月：2020年全国大学生英语翻译大赛研究生组国家级三等奖（7分）</t>
  </si>
  <si>
    <t>2020-2021学年，担任西南交通大学校研究生会权益实践部干事（0分）</t>
    <phoneticPr fontId="2" type="noConversion"/>
  </si>
  <si>
    <t>2021年6月：“诵读红色经典 献礼建党百年”经典诵读活动优秀奖（0.75分）2021年5月：西南交通大学新冠疫苗集体接种志愿者（0.5分）</t>
    <phoneticPr fontId="2" type="noConversion"/>
  </si>
  <si>
    <t>10</t>
  </si>
  <si>
    <t>石佳</t>
  </si>
  <si>
    <t>李浩深</t>
  </si>
  <si>
    <t>亚太地区数学建模二等奖</t>
  </si>
  <si>
    <t>2020211261</t>
  </si>
  <si>
    <t>高前</t>
  </si>
  <si>
    <t>19138969544</t>
  </si>
  <si>
    <t>张守帅</t>
  </si>
  <si>
    <t>81.69</t>
  </si>
  <si>
    <t>36.76</t>
  </si>
  <si>
    <t>2021年5月，获2020-2021学年西南交通大学足球院系赛第四名，0.75分</t>
    <phoneticPr fontId="2" type="noConversion"/>
  </si>
  <si>
    <t>0.75</t>
  </si>
  <si>
    <t>0.075</t>
    <phoneticPr fontId="2" type="noConversion"/>
  </si>
  <si>
    <t>王菁菁</t>
  </si>
  <si>
    <t xml:space="preserve">1、2021年6月：2021年第十八届五一数学建模竞赛研究生组二等奖（10分）；
</t>
  </si>
  <si>
    <t>1、2020年9月，积极参加“新生杯”篮球赛，0.5分
2、2020年10月，积极2020全国大学生英语竞赛，0.5分
3、2021年4月，获西南交通大学第121届运动会女子4*100米接力第一名，3分</t>
    <phoneticPr fontId="2" type="noConversion"/>
  </si>
  <si>
    <t>费佳浩</t>
  </si>
  <si>
    <t>郑克梅</t>
  </si>
  <si>
    <t>1、2020-2021学年，担任宣传委员，1分；2、2020年选调生宣讲会，0.5分；3、“明理力行”马克思主义理论学习小组成果分享会暨结业仪式，0.5分；4、校级组织集体活动：研究生心理观察员培训，0.5分。</t>
    <phoneticPr fontId="2" type="noConversion"/>
  </si>
  <si>
    <t>梁玥</t>
  </si>
  <si>
    <t>陈思</t>
  </si>
  <si>
    <t>1、梁玥，陈思等.FA-kmeans 算法下面向城乡物流网络优化的网点选址研究，综合运输，（B+，+10.5分，一作），2021年05月；
2、陈思，梁玥等.面向线路共享的中欧班列集并模式探讨，铁道运输与经济，
（B+，+10.5分,除导师外一作），2021年06月14日</t>
  </si>
  <si>
    <t>1、境外会议：2020年11月、美国、informs annual meeting、Research on distribution modes of income with the dynamic cooperation of china railway express</t>
    <phoneticPr fontId="2" type="noConversion"/>
  </si>
  <si>
    <t xml:space="preserve">1、2021年6月：2021年第十八届五一数学建模竞赛研究生组三等奖（7分）；
</t>
  </si>
  <si>
    <t>1、2021年6月，获
西南交通大学综合交通大数据应用技术国家工程实验室研究生校内实践基地“优秀学员”，2分；</t>
    <phoneticPr fontId="2" type="noConversion"/>
  </si>
  <si>
    <t>王鸿鉴</t>
  </si>
  <si>
    <t>2021年第十八届五一数学建模竞赛研究生组三等奖（7分）</t>
  </si>
  <si>
    <t>谭惠文</t>
  </si>
  <si>
    <t>1、2021年第十八届五一数学建模竞赛研究生组二等奖</t>
  </si>
  <si>
    <t>1、2021年6月获“诵读红色经典 献礼建党百年”经典诵读活动优秀奖</t>
    <phoneticPr fontId="2" type="noConversion"/>
  </si>
  <si>
    <t>王梓吉</t>
  </si>
  <si>
    <t>蒋昊</t>
  </si>
  <si>
    <t>2021年6月，获“诵读红色经典，献礼建党百年”诵读活动优秀奖，0.75分</t>
    <phoneticPr fontId="2" type="noConversion"/>
  </si>
  <si>
    <t>江新宇</t>
  </si>
  <si>
    <t>2020中国（小谷围）人工智能创新创业大赛三等奖</t>
  </si>
  <si>
    <t>陈志腾</t>
  </si>
  <si>
    <t>张哲闻</t>
  </si>
  <si>
    <t>第十届APMCM亚太地区大学生数学建模竞赛优秀奖</t>
  </si>
  <si>
    <t>钟娟</t>
  </si>
  <si>
    <t>陈思，梁玥，钟娟.面向线路共享的中欧班列集并模式探讨(B+，除导师外二作，4.5分)，2021年6月</t>
    <phoneticPr fontId="2" type="noConversion"/>
  </si>
  <si>
    <t>徐武胜</t>
  </si>
  <si>
    <t>2020211390</t>
  </si>
  <si>
    <t>赵志辉</t>
  </si>
  <si>
    <t>13140377490</t>
  </si>
  <si>
    <t>84.62</t>
  </si>
  <si>
    <t>38.08</t>
  </si>
  <si>
    <t>代仕登</t>
  </si>
  <si>
    <t>陈可</t>
  </si>
  <si>
    <t>安楠</t>
  </si>
  <si>
    <t>1、2021年第十一届MathorCup高校数学建模挑战赛研究生组二等奖（10分）</t>
  </si>
  <si>
    <t>1、新生班集体合影优秀奖，0分；2、PADP活动中获得优秀建设案例,0分</t>
    <phoneticPr fontId="2" type="noConversion"/>
  </si>
  <si>
    <t>刘钰</t>
  </si>
  <si>
    <t>2020APMCM优秀奖</t>
  </si>
  <si>
    <t>1、2021年6月，参加西南交通大学研究生党建“领航先锋”工程子活动——研究生马克思主义理论学习小组，0分；
2、2021年7月，获研究生学术素养提升计划集体专项项目（PADA）优秀建设案例，0分；
3、2021年7月，获新生班级体合影优秀奖，0；</t>
    <phoneticPr fontId="2" type="noConversion"/>
  </si>
  <si>
    <t>周玉军</t>
  </si>
  <si>
    <t>2021年第十一届MathorCup高校数学建模挑战赛省级三等奖(7分)</t>
  </si>
  <si>
    <t>1.2020-2021学年PADP活动成功立项并在结项评审中被评为优秀建设案例(0分)； 2.“研小扬新人班集体合影”比赛中获取校级优秀奖(0分)</t>
    <phoneticPr fontId="2" type="noConversion"/>
  </si>
  <si>
    <t>陈国强</t>
  </si>
  <si>
    <t>1、陈国强，张道文等.基于高德地图API的路段车速预测研究
（C，除导师外一作，3.5分），2021年9月；</t>
    <phoneticPr fontId="2" type="noConversion"/>
  </si>
  <si>
    <t>1、发明专利：一种针对公交车辆内部的新型冠状病毒感染情况评估方法（202110938892.X，除导师外第1署名）受理（1.1分）；</t>
    <phoneticPr fontId="2" type="noConversion"/>
  </si>
  <si>
    <t>1、国际境内会议：2021年6月、西安、新冠病毒在公交车辆内的多智能体传播模型，录用；</t>
    <phoneticPr fontId="2" type="noConversion"/>
  </si>
  <si>
    <t>1、2021年6月：2021年MathorCup数学建模挑战赛二等奖（10分）；</t>
  </si>
  <si>
    <t>李宇迪</t>
  </si>
  <si>
    <t>2021年5月22日-5月24日，成都. The Fourth International Conference on Smart Vehicular Technology, Transportation, Communication and Applications分会场宣读未被录用的论文</t>
    <phoneticPr fontId="2" type="noConversion"/>
  </si>
  <si>
    <t>邢鹏飞</t>
  </si>
  <si>
    <t xml:space="preserve">1、2021年7月，获新生班级体合影优秀奖，0分；
2、2021年7月，获研究生学术素养提升计划集体专项项目（PADA）优秀建设案例，0分；
3、2020年6月，“西南交通大学研究生党建“领航先锋”工程子活动“之旗帜学习小组”——研究生马克思主义理论学习小组”，0分；
</t>
    <phoneticPr fontId="2" type="noConversion"/>
  </si>
  <si>
    <t>张浩</t>
  </si>
  <si>
    <t>韩科</t>
  </si>
  <si>
    <t xml:space="preserve">2021年6月：2021年第十八届五一数学建模竞赛研究生组三等奖（7分）；
</t>
  </si>
  <si>
    <t>2020-2021学年，担任生活委员，1分；</t>
  </si>
  <si>
    <t>2021年7月，获PADP项目优秀建设案例，0分；</t>
    <phoneticPr fontId="2" type="noConversion"/>
  </si>
  <si>
    <t>张晓明</t>
  </si>
  <si>
    <t xml:space="preserve">1、2020年6月：2020年第十八届五一数学建模竞赛研究生组三等奖（7分）；
</t>
  </si>
  <si>
    <t>1、2021（第四届）中国智慧物流与供应链创新发展大会  志愿者(0)</t>
    <phoneticPr fontId="2" type="noConversion"/>
  </si>
  <si>
    <t>1、西南交通大学研究生党建“领航先锋”工程子活动“之旗帜学习小组”——研究生马克思主义理论学习小组 参与者(0)2、新生班集体合影优秀奖 参与者(0） 3、研究生学术素养提升计划集体专项项目(PADP) 优秀建设案例 参与者(0)</t>
    <phoneticPr fontId="2" type="noConversion"/>
  </si>
  <si>
    <t>韩金丽</t>
  </si>
  <si>
    <t xml:space="preserve">1.在研究生学术素养提升计划集体专项项目（PADP）中,被评为优秀建设案例0
2.获得新生班集体合影优秀奖0
</t>
    <phoneticPr fontId="2" type="noConversion"/>
  </si>
  <si>
    <t>贺世英</t>
  </si>
  <si>
    <t>2021年5月1日，获2021界全国大学生数学统计与分析竞赛研究生组一等奖（15分）</t>
  </si>
  <si>
    <t>2020-2021学年，担任团支书</t>
  </si>
  <si>
    <r>
      <t>1、2020-2021学年，领航先锋 0分3、省级知识竞赛优秀奖，1.75；3、</t>
    </r>
    <r>
      <rPr>
        <sz val="11"/>
        <color rgb="FFFF0000"/>
        <rFont val="等线"/>
        <family val="3"/>
        <charset val="134"/>
        <scheme val="minor"/>
      </rPr>
      <t>2021年4月10日，参加西南交大运动会，获第七名  0.5分；</t>
    </r>
    <r>
      <rPr>
        <sz val="11"/>
        <color theme="1"/>
        <rFont val="等线"/>
        <family val="3"/>
        <charset val="134"/>
        <scheme val="minor"/>
      </rPr>
      <t>6，新生班集体合影优秀奖0分。7、参加第四届中国智慧物流与供应链创新与发展大会，担任志愿者，0分</t>
    </r>
    <phoneticPr fontId="2" type="noConversion"/>
  </si>
  <si>
    <t>罗颖</t>
  </si>
  <si>
    <t>2020级新生班集体合影优秀奖，0分；2020-2021学年(PADP)项目优秀建设案例，0分</t>
    <phoneticPr fontId="2" type="noConversion"/>
  </si>
  <si>
    <t>杨丽蒙</t>
  </si>
  <si>
    <t>2020年全国英语竞赛A类三等奖</t>
  </si>
  <si>
    <t>2020-2021学年担任班级文艺委员，1分</t>
  </si>
  <si>
    <t>1.2020-2021学年第二学期PADP项目优秀建设案例，0分；
2.西南交通大学研究生党建“领航先锋”工程活动，0分</t>
    <phoneticPr fontId="2" type="noConversion"/>
  </si>
  <si>
    <t>王蜻</t>
  </si>
  <si>
    <t>1、2021年7月，获研究生学术素养提升计划集体专项项目（PADP）优秀建设案例，0分；
2、2020年9月，获新生班集体合影优秀奖，0分；</t>
    <phoneticPr fontId="2" type="noConversion"/>
  </si>
  <si>
    <t>徐琦</t>
  </si>
  <si>
    <t>秦梦瑶</t>
  </si>
  <si>
    <t>五一数学建模三等奖</t>
  </si>
  <si>
    <t>2020-2021年，担任学习委员，1分；</t>
  </si>
  <si>
    <t>1、2021年，参加班级PADP项目；0
2、2021年，参加“西南交通大学研究生党建“领航先锋”工程子活动“之旗帜学习小组”——研究生马克思主义理论学习小组”活动，承办单位：交通运输与物流学院交运2020级第八党支部0
3、新生班集体合影优秀奖0</t>
    <phoneticPr fontId="2" type="noConversion"/>
  </si>
  <si>
    <t>宋明远</t>
  </si>
  <si>
    <t>PADP“优秀建设案例”0</t>
    <phoneticPr fontId="2" type="noConversion"/>
  </si>
  <si>
    <t>牛迪</t>
  </si>
  <si>
    <t>2020-2021学年，担任党支部委员，2分</t>
  </si>
  <si>
    <t>1.西南交通大学研究生党建“领航先锋”工程子活动之旗帜学习小组——研究生马克思主义理论学习小组，0分 2.2020-2021学年PADP优秀建设案例，0分 3.2020新生杯篮球赛，0分 4.新生班集体合影优秀奖，0分</t>
    <phoneticPr fontId="2" type="noConversion"/>
  </si>
  <si>
    <t>张希捷</t>
  </si>
  <si>
    <t>1.2020年亚太地区大学生数学建模竞赛三等奖4</t>
    <phoneticPr fontId="2" type="noConversion"/>
  </si>
  <si>
    <t>1.2020-2021学年，担任班级组织委员，1分</t>
  </si>
  <si>
    <t>1.2020-2021学年第二学期，PADP优秀建设案例，0分
2.2020-2021学年，新生班集体合影校级优秀奖，0分
3.2020-2021学年，研究生党建“领航先锋”工程“研究生马克思理论学习小组”子项目，0分</t>
    <phoneticPr fontId="2" type="noConversion"/>
  </si>
  <si>
    <t>孙小寒</t>
  </si>
  <si>
    <t>“华数杯”第二届全国大学生数学建模竞赛二等奖（10分）</t>
  </si>
  <si>
    <t>1、2021年7月，协助2020级硕士8班成功在研究生学术素养提升计划集体专项项目（PAPD）中，成功立项并在结项评审中被评为优秀建设案例,0分 2、协助2020级硕士8班获得新生班集体合影优秀奖（校级），0分</t>
    <phoneticPr fontId="2" type="noConversion"/>
  </si>
  <si>
    <t>张帆</t>
  </si>
  <si>
    <t>殷勇</t>
  </si>
  <si>
    <t>1、PADP优秀建设奖，0分；2、新生班集体合影优秀奖，0分；3、作为志愿者带领2019级交运4班本科生认知实习，0分</t>
    <phoneticPr fontId="2" type="noConversion"/>
  </si>
  <si>
    <t>2020211216</t>
  </si>
  <si>
    <t>庄春辉</t>
  </si>
  <si>
    <t>1、2021年8月：第二届“华数杯”全国大学生数学建模竞赛研究生组一等奖（15分）</t>
  </si>
  <si>
    <t>1、新生篮球比赛；0</t>
    <phoneticPr fontId="2" type="noConversion"/>
  </si>
  <si>
    <t>孙硕</t>
  </si>
  <si>
    <t>1、2020年第九届“认证杯”数学中国中国国际赛优秀奖（0分）；</t>
    <phoneticPr fontId="2" type="noConversion"/>
  </si>
  <si>
    <t>1、2020-2021学年，担任党支部书记，3分；2、2020-2021学年，担任副班长，0分；3、学生干部工作质量评定等级优秀，0分；</t>
    <phoneticPr fontId="2" type="noConversion"/>
  </si>
  <si>
    <t>1、2021年7月，获院级优秀共产党员，2分；2、2021年7月，获校级承唐新才研究生骨干培训项目良好结业，0分；</t>
    <phoneticPr fontId="2" type="noConversion"/>
  </si>
  <si>
    <t>1、2021年7月，积极参加西南交通大学PADP优秀建设案例，0分；2、2021年7月，获西南交通大学“新生班级合影”优秀奖，0分；3、2021年7月，积极参加西南交通大学“领航先锋”项目，0分；4、积极参加“新生篮球杯”，0分；5、参加学院2021级“迎新志愿者服务队”，0分；</t>
    <phoneticPr fontId="2" type="noConversion"/>
  </si>
  <si>
    <t>章子睿</t>
  </si>
  <si>
    <t>张光远</t>
  </si>
  <si>
    <t>1、张光远,胡晋等.基于面部特征的高速铁路调度员疲劳程度判定方法研究
（A+,除导师外二作，17.5分）2021年7月</t>
    <phoneticPr fontId="2" type="noConversion"/>
  </si>
  <si>
    <t>1、2021年6月：2021年第十一届MathorCup高校数学建模挑战赛研究生组三等奖（7分）</t>
  </si>
  <si>
    <t>参与班级PADP活动0
新生班集体优秀合影0
参加新生篮球赛0</t>
    <phoneticPr fontId="2" type="noConversion"/>
  </si>
  <si>
    <t>2020211393</t>
  </si>
  <si>
    <t>蒲科辰</t>
  </si>
  <si>
    <t>Study on the Behavior Ability Testing of Automated vehicles（TRB）</t>
    <phoneticPr fontId="2" type="noConversion"/>
  </si>
  <si>
    <t>肖磊</t>
  </si>
  <si>
    <t>1、2021年5月-2021年12月，主持校基金项目，10分；</t>
  </si>
  <si>
    <t xml:space="preserve">2、外观专利：自行车立体车库（专利号：2020308166603，除导师外第1署名）（10分）；
</t>
  </si>
  <si>
    <t>1、2021年2月：数维杯国际大学生数学建模竞赛一等奖（15分）；
2、2021年5月：共享杯科技资源共享服务创新大赛优秀奖（4分）；
3、2021年5月：全国大学生数据统计与分析竞赛三等奖（7分）；</t>
  </si>
  <si>
    <t>1、2020-2021学年，担任班长，3分；</t>
  </si>
  <si>
    <t>1、2021年7月，获四川省综合素质A级证书，8分；</t>
  </si>
  <si>
    <t>郑佳云</t>
  </si>
  <si>
    <t>2020-2021学年，担任宣传委员，1分</t>
  </si>
  <si>
    <t>2020-2021第二学期PADP活动优秀建设案例，0.5分_x000D_新生班集体合影优秀奖，0.75分</t>
  </si>
  <si>
    <t>王先桐</t>
  </si>
  <si>
    <t xml:space="preserve">1、2021年6月：2021年第十八届五一数学建模竞赛研究生组优秀奖（0分）；
</t>
    <phoneticPr fontId="2" type="noConversion"/>
  </si>
  <si>
    <t>1、2020-2021学年，担任体育委员，1分；</t>
  </si>
  <si>
    <t>2021年参加国资委挂职锻炼，0分</t>
    <phoneticPr fontId="2" type="noConversion"/>
  </si>
  <si>
    <t>1、2020年“研小杨新人班集体合影”获奖，0分；2、2020年参加PADP活动，0分；3、2020年参加“新生篮球赛”，0分；4、2021年参加领航先锋活动，0分；5、2020年参加“挑战杯”获校级三等奖，0分；6、2020年参加成都国际供应链与物流技术装备博览会，0分</t>
    <phoneticPr fontId="2" type="noConversion"/>
  </si>
  <si>
    <t>王佳宇</t>
  </si>
  <si>
    <t>1、2021年6月：2021年第十一届MathorCup高校数学建模挑战赛研究生组二等奖</t>
  </si>
  <si>
    <t>研小新新人班集体合影优秀奖(校级)
研究生学术素养提升计划集体专项项目(PADP)优秀建设案例</t>
  </si>
  <si>
    <t>祁卓越</t>
  </si>
  <si>
    <t>2021年第十一届MathorCup高校数学建模挑战赛研究生组二等奖，*10</t>
  </si>
  <si>
    <t>2020-2021学年，担任党支部组织委员，2分；</t>
    <phoneticPr fontId="2" type="noConversion"/>
  </si>
  <si>
    <t>“诵读红色经典 献礼建党百年”经典诵读活动优秀奖，*0.75</t>
    <phoneticPr fontId="2" type="noConversion"/>
  </si>
  <si>
    <t>肖渝</t>
  </si>
  <si>
    <t>2021年8月：2021年第二届“华数杯”数学全国大学生数学建模竞赛二等奖（10分）</t>
  </si>
  <si>
    <t>2021年6月，获“诵读红色经典，献礼建党百年”经典诵读活动优秀奖，0.75分</t>
    <phoneticPr fontId="2" type="noConversion"/>
  </si>
  <si>
    <t>翟锦秀</t>
  </si>
  <si>
    <t>1、2020年11月：2020年亚太地区大学生数学建模省级三等奖（5分）；</t>
    <phoneticPr fontId="2" type="noConversion"/>
  </si>
  <si>
    <t>1、2020-2021学年，担任宣传委员，1分；</t>
    <phoneticPr fontId="2" type="noConversion"/>
  </si>
  <si>
    <t>1、2020年9月，研究生会素质拓展三等奖（0.5分）2、2021年3月，挑战杯大学生课外科技作品校级三等奖（1分）</t>
    <phoneticPr fontId="2" type="noConversion"/>
  </si>
  <si>
    <t>1、2020年，亚太地区大学生数学建模竞赛成功参与奖（0分）</t>
    <phoneticPr fontId="2" type="noConversion"/>
  </si>
  <si>
    <t xml:space="preserve">1、2021年4月，获得西南交通大学第121届运动会甲组10*50米混合接力第七名，0.5分
2、2021年4月，获得西南交通大学第121届运动会女子铅球第七名，0.5分
3、 2021年6月，获得“诵读红色经典 献礼建档百年”经典诵读活动优秀奖（0.75分）
</t>
    <phoneticPr fontId="2" type="noConversion"/>
  </si>
  <si>
    <t>郑雯月</t>
  </si>
  <si>
    <t>1、2020-2021学年，担任班级心理委员，1分；</t>
  </si>
  <si>
    <t>王洁</t>
  </si>
  <si>
    <t>2020-2021学年担任20级第九党支部宣传委员2分</t>
    <phoneticPr fontId="2" type="noConversion"/>
  </si>
  <si>
    <t>2021年6月，获得“诵读红色经典 献礼建档百年”经典诵读活动优秀奖</t>
    <phoneticPr fontId="2" type="noConversion"/>
  </si>
  <si>
    <t>黄治华</t>
  </si>
  <si>
    <t>2020年第十届APMCM亚太地区大学生数学建模竞赛一等奖</t>
  </si>
  <si>
    <t>2020211398</t>
  </si>
  <si>
    <t>曹红丽</t>
  </si>
  <si>
    <t>13568511763</t>
  </si>
  <si>
    <t>2021年5月：第十三届“中国机电工程学会杯”全国大学生电工数学建模竞赛一等奖（15分）</t>
  </si>
  <si>
    <t>1、2020年9月，参加学院组织的“月圆中秋，家国情深”主题活动（0分）
2、2021年6月，与党支部一同参加学校组织的“诵读红色经典 献礼建党百年”经典朗诵活动，获得优秀奖（0.75分）
3、2021年6月，参加学校组织的庆祝中国共产党成立100周年暨2019-2021年“创先争优”表彰大会（0分）</t>
    <phoneticPr fontId="2" type="noConversion"/>
  </si>
  <si>
    <t>李海</t>
  </si>
  <si>
    <t>1、2021年5月：2021年第十四届“认证杯”数学中国数学建模网络挑战赛全国比赛第一阶段二等奖（10分）</t>
  </si>
  <si>
    <t>1、2021年5月，在“诵读红色经典 献礼建党百年”经典诵读活动中获得优秀奖，0.75分</t>
    <phoneticPr fontId="2" type="noConversion"/>
  </si>
  <si>
    <t>官媛</t>
  </si>
  <si>
    <t>2021年5月：2021第六届数维杯大学生数学建模竞赛研究生组二等奖（10分）；</t>
  </si>
  <si>
    <t>孙世荣</t>
  </si>
  <si>
    <t>1、软件著作权：交标控制(2021SR0887557)（除导师外第1署名）</t>
  </si>
  <si>
    <t>1、2020-2021学年担任班长，3分</t>
    <phoneticPr fontId="2" type="noConversion"/>
  </si>
  <si>
    <t>1、2021年2月，获国土绿化荣誉证书，0分</t>
    <phoneticPr fontId="2" type="noConversion"/>
  </si>
  <si>
    <t>1、2020年9月素质扩展活动一等奖；
2、学校组织的“四史”学习活动优秀奖；
3.省级一等奖4.全国两会竞赛一等奖
5.环保知识竞赛</t>
    <phoneticPr fontId="2" type="noConversion"/>
  </si>
  <si>
    <t>姚柯言</t>
  </si>
  <si>
    <t>1、2021年6月，第十八届五一数学建模竞赛三等奖，7分</t>
  </si>
  <si>
    <t>1、2020—2021学年担任班级组织委员，1分</t>
  </si>
  <si>
    <t>1、2021年6月，获“诵读红色经典，献礼建党百年”经典诵读活动优秀奖，0.75分</t>
    <phoneticPr fontId="2" type="noConversion"/>
  </si>
  <si>
    <t>朱永俊</t>
  </si>
  <si>
    <t>顾乔琦</t>
  </si>
  <si>
    <t>2020年11月：亚太地区大学生数学建模竞赛二等奖</t>
  </si>
  <si>
    <t>何吉圆</t>
  </si>
  <si>
    <t>2021年第十八届五一数学建模竞赛研究生组三等奖</t>
  </si>
  <si>
    <t>谢安龙</t>
  </si>
  <si>
    <t>王啸文</t>
  </si>
  <si>
    <t>2020年亚太地区大学生数学建模竞赛三等奖（4分）</t>
    <phoneticPr fontId="2" type="noConversion"/>
  </si>
  <si>
    <t>罗盛佳</t>
  </si>
  <si>
    <t>2021年5月：2021年第十八届五一数学建模竞赛研究生组成功参与奖（0分）</t>
    <phoneticPr fontId="2" type="noConversion"/>
  </si>
  <si>
    <t>赵蕾</t>
  </si>
  <si>
    <t>2020-2021学年担任20级硕士第九党支部宣传委员,2分</t>
    <phoneticPr fontId="2" type="noConversion"/>
  </si>
  <si>
    <t>2021年6月获得“诵读红色经典 献礼建党百年优秀奖</t>
    <phoneticPr fontId="2" type="noConversion"/>
  </si>
  <si>
    <t>宋奕成</t>
  </si>
  <si>
    <t>2021年第四届“中青杯”全国大学生数学建模研究生组三等奖（7分）</t>
  </si>
  <si>
    <t>李焱茹</t>
  </si>
  <si>
    <t>1、发明专利：一种综合客运枢纽轨道交通系统的枢纽运能识别方法（CN202110122639.7）除导师外第五署名（0.1分）</t>
  </si>
  <si>
    <t>白旭</t>
  </si>
  <si>
    <t>冯润超</t>
  </si>
  <si>
    <t>发明专利受理：基于分层Petri网的区域轨道交通网络承载力仿真系统及方法专利，专利号：202011304396.0，除导师外第三作者缺材料</t>
    <phoneticPr fontId="2" type="noConversion"/>
  </si>
  <si>
    <t>学校党委组织的“诵读红色经典 献礼建党百年”活动优秀奖</t>
    <phoneticPr fontId="2" type="noConversion"/>
  </si>
  <si>
    <t>蒋佳锟</t>
  </si>
  <si>
    <t>境内会议：2021年5月22日-5月24日，成都. The Fourth International Conference on Smart Vehicular Technology, Transportation, Communication and Applications分会场宣读未被录用的论文《Integrated Optimization of Routing Plan and Timetable Based on Nested Rail Transit Route》</t>
    <phoneticPr fontId="2" type="noConversion"/>
  </si>
  <si>
    <t>“诵读红色经典 献礼建党百年”经典诵读优秀奖</t>
    <phoneticPr fontId="2" type="noConversion"/>
  </si>
  <si>
    <t>杨硕</t>
  </si>
  <si>
    <t>肖晨曦</t>
  </si>
  <si>
    <t>1、发明专利受理：一种路径流量计算方法、装置、设备及可读存储介质（202011601878.2  
除导师外第5署名）（0.1分）；  
2、发明专利受理：基于策略流的交通分配方法、装置、设备及可读存储介质（202011599024.5，除导师外第5署名）（0.1分）；</t>
  </si>
  <si>
    <t>2020211374</t>
  </si>
  <si>
    <t>陈彦儒</t>
  </si>
  <si>
    <t>18883780241</t>
  </si>
  <si>
    <t>2021年1月：第十届APMCM亚太地区大学生数学建模竞赛研究生组一等奖（10分）</t>
    <phoneticPr fontId="2" type="noConversion"/>
  </si>
  <si>
    <t>2020-2021学年，担任学习委员，1分</t>
  </si>
  <si>
    <t>无，0分</t>
  </si>
  <si>
    <t>2020211228</t>
  </si>
  <si>
    <t>余伟</t>
  </si>
  <si>
    <t>13568844451</t>
  </si>
  <si>
    <t>境内会议：2021年5月22日-5月24日，成都. The Fourth International Conference on Smart Vehicular Technology, Transportation,Communication and Applications分会场宣读未被录用的论文《A Study on Train-Set Scheduling Based on Daily Chart》</t>
  </si>
  <si>
    <t>2020211252</t>
  </si>
  <si>
    <t>曹佳伟</t>
  </si>
  <si>
    <t>17381573655</t>
  </si>
  <si>
    <t>1.2020亚太数学建模研究生组二等奖（7分）；</t>
    <phoneticPr fontId="2" type="noConversion"/>
  </si>
  <si>
    <t>2020年9月在交通运输与物流学院研究生会“内部素质拓展活动”中获得一等奖，2分；2.省级3等奖
3.2个省级知识竞赛一等奖</t>
    <phoneticPr fontId="2" type="noConversion"/>
  </si>
  <si>
    <t>2020211212</t>
  </si>
  <si>
    <t>高靖</t>
  </si>
  <si>
    <t>17761224369</t>
  </si>
  <si>
    <t>1、2021年7月，获2021年数维杯大学生数学建模竞赛二等奖（10分）</t>
  </si>
  <si>
    <t>1、2021年5月，获2021“基准方中杯”西南交通大学第七届“建造节”三等奖，1分</t>
    <phoneticPr fontId="2" type="noConversion"/>
  </si>
  <si>
    <t>2020211269</t>
  </si>
  <si>
    <t>靳晓香</t>
  </si>
  <si>
    <t>18384149124</t>
  </si>
  <si>
    <t>1、2021年5月:
2021年全国大学生英语作为大赛研究生组省级三等奖（7分）；</t>
  </si>
  <si>
    <t>1、2020年9月，
获交通运输与物流学院研究生会“内部素质拓展活动”一等奖，2分；</t>
  </si>
  <si>
    <t>2020211406</t>
  </si>
  <si>
    <t>李思杰</t>
  </si>
  <si>
    <t>15528176792</t>
  </si>
  <si>
    <t>40.14</t>
  </si>
  <si>
    <t>2020年亚太杯数学建模竞赛二等奖（7分）</t>
    <phoneticPr fontId="2" type="noConversion"/>
  </si>
  <si>
    <t>7</t>
    <phoneticPr fontId="2" type="noConversion"/>
  </si>
  <si>
    <t>3.15</t>
    <phoneticPr fontId="2" type="noConversion"/>
  </si>
  <si>
    <t>篮球赛，校运会，参赛证明</t>
    <phoneticPr fontId="2" type="noConversion"/>
  </si>
  <si>
    <t>1</t>
    <phoneticPr fontId="2" type="noConversion"/>
  </si>
  <si>
    <t>2020211365</t>
  </si>
  <si>
    <t>孙一铭</t>
  </si>
  <si>
    <t>15005355789</t>
  </si>
  <si>
    <t>38.23</t>
  </si>
  <si>
    <t>1、2020-2021学年，担任党支书，3分；</t>
  </si>
  <si>
    <t>1、2021年6月，获
院级优秀共产党员，2分；</t>
  </si>
  <si>
    <t>2020211294</t>
  </si>
  <si>
    <t>杨益兴</t>
  </si>
  <si>
    <t>19982668304</t>
  </si>
  <si>
    <t xml:space="preserve">1、杨益兴，张瑞，宋霖等.考虑旅客携带行李的高铁站安检系统仿真优化（C，一作，3.5分），2021年7月
</t>
  </si>
  <si>
    <t>1.第二届“华数杯”全国大学生数学建模竞赛二等奖(10分)
4.第十届APMCM亚太地区大学生数学建模竞赛三等奖(7分)
5.第十一届MathorCup高校数学建模挑战赛三等奖(7分)</t>
    <phoneticPr fontId="2" type="noConversion"/>
  </si>
  <si>
    <t>1、2020-2021学年，担任支部组织委员，2分；</t>
    <phoneticPr fontId="2" type="noConversion"/>
  </si>
  <si>
    <t>3.2021年“见远者”杯全国大学生创新促进就业大赛二等奖(5分)
4.2021年环保知识竞赛，0.75</t>
    <phoneticPr fontId="2" type="noConversion"/>
  </si>
  <si>
    <t>2020211388</t>
  </si>
  <si>
    <t>纪成嫣</t>
  </si>
  <si>
    <t>15828182232</t>
  </si>
  <si>
    <t>39.74</t>
  </si>
  <si>
    <t>2020211318</t>
  </si>
  <si>
    <t>阮吕彬</t>
  </si>
  <si>
    <t>18408230191</t>
  </si>
  <si>
    <t>篮球赛参赛证明，0.5</t>
    <phoneticPr fontId="2" type="noConversion"/>
  </si>
  <si>
    <t>0.5</t>
    <phoneticPr fontId="2" type="noConversion"/>
  </si>
  <si>
    <t>0.05</t>
    <phoneticPr fontId="2" type="noConversion"/>
  </si>
  <si>
    <t>2020211362</t>
  </si>
  <si>
    <t>徐鑫榆</t>
  </si>
  <si>
    <t>13858428372</t>
  </si>
  <si>
    <t>2021年6月：2021年第十八届五一数学建模竞赛研究生组二等奖（10分）</t>
    <phoneticPr fontId="2" type="noConversion"/>
  </si>
  <si>
    <t>2020-2021学年担任党支部宣传委员；2分</t>
  </si>
  <si>
    <t>篮球赛，参赛证明</t>
    <phoneticPr fontId="2" type="noConversion"/>
  </si>
  <si>
    <t>2.5</t>
    <phoneticPr fontId="2" type="noConversion"/>
  </si>
  <si>
    <t>0.25</t>
    <phoneticPr fontId="2" type="noConversion"/>
  </si>
  <si>
    <t>2020211321</t>
  </si>
  <si>
    <t>李香</t>
  </si>
  <si>
    <t>13540114303</t>
  </si>
  <si>
    <t>第二届“华数杯”全国大学生数学建模竞赛三等奖（研究生组）（7分）</t>
  </si>
  <si>
    <t>2020211364</t>
  </si>
  <si>
    <t>温雯</t>
  </si>
  <si>
    <t>18296736090</t>
  </si>
  <si>
    <t>1、2020年十月2020年全国大学生英语竞赛优秀奖（0分）；2、2021年五月第十八届五一数学建模竞赛优秀奖（4分）</t>
    <phoneticPr fontId="2" type="noConversion"/>
  </si>
  <si>
    <t>0</t>
    <phoneticPr fontId="2" type="noConversion"/>
  </si>
  <si>
    <t>2020-2021学年担任组织委员</t>
  </si>
  <si>
    <t>2020211356</t>
  </si>
  <si>
    <t>田文华</t>
  </si>
  <si>
    <t>13623727539</t>
  </si>
  <si>
    <t>40.28</t>
  </si>
  <si>
    <t>1、2020-2021学年，担任心理委员，1分</t>
  </si>
  <si>
    <t>2020211268</t>
  </si>
  <si>
    <t>林行</t>
  </si>
  <si>
    <t>19827558097</t>
  </si>
  <si>
    <t>37.81</t>
  </si>
  <si>
    <t>2020211317</t>
  </si>
  <si>
    <t>周浩东</t>
  </si>
  <si>
    <t>18683669161</t>
  </si>
  <si>
    <t>38.91</t>
  </si>
  <si>
    <t>2020年亚太地区大学生数学建模竞赛研究生组三等奖（4分）</t>
    <phoneticPr fontId="2" type="noConversion"/>
  </si>
  <si>
    <t>4</t>
    <phoneticPr fontId="2" type="noConversion"/>
  </si>
  <si>
    <t>1.8</t>
    <phoneticPr fontId="2" type="noConversion"/>
  </si>
  <si>
    <t>2020211379</t>
  </si>
  <si>
    <t>周锡楠</t>
  </si>
  <si>
    <t>15528069170</t>
  </si>
  <si>
    <t>第十八届五一数学建模竞赛二等奖（10分）</t>
  </si>
  <si>
    <t>2020-2021学年，担任团支书，3分</t>
  </si>
  <si>
    <t>2020211407</t>
  </si>
  <si>
    <t>赵思琪</t>
  </si>
  <si>
    <t>15829672873</t>
  </si>
  <si>
    <t>2021年5月：2021年第第四届中青杯全国大学生数学建模竞赛二等奖（10分）</t>
  </si>
  <si>
    <t>2020211209</t>
  </si>
  <si>
    <t>尉志礼</t>
  </si>
  <si>
    <t>13678123358</t>
  </si>
  <si>
    <t>1.2021年1月，2020年亚太地区大学生数学建模竞赛三等奖（7分）
2.2021年5月，五一数学建模竞赛三等奖（7分）</t>
  </si>
  <si>
    <t>2020-2021学年，担任体育委员，1分</t>
  </si>
  <si>
    <t xml:space="preserve">1.“‘庆祝中国共产党成立100周年’知识竞赛”活动，并荣获二等奖。（2分）。1.2020-2021学年交通运输与物流学院研究生新生杯篮球赛证明（0.5分）
</t>
    <phoneticPr fontId="2" type="noConversion"/>
  </si>
  <si>
    <t>3.5</t>
    <phoneticPr fontId="2" type="noConversion"/>
  </si>
  <si>
    <t>0.35</t>
    <phoneticPr fontId="2" type="noConversion"/>
  </si>
  <si>
    <t>2020211361</t>
  </si>
  <si>
    <t>蒋马利</t>
  </si>
  <si>
    <t>18349355147</t>
  </si>
  <si>
    <t>1、2021年3月“挑战杯”大学生课外学术科技作品校三等奖，4分</t>
  </si>
  <si>
    <t>1、2021年1月“亚太杯”数学建模竞赛三等奖（7分）</t>
  </si>
  <si>
    <t>1、2021年7月，获四川省综合素质评价A级证书，8分</t>
    <phoneticPr fontId="2" type="noConversion"/>
  </si>
  <si>
    <t>1、2020年11月，获全国大学生职业发展大赛校三等奖，1分
2、2020年9月，积极参加西南交通大学宣传的全国大学生网络安全知识竞赛，0.5分
3、2020年9月，积极参加新生篮球赛，0.5分
4、2020年11月，积极参加2020成都国际供应链与物流技术装备博览会，0.5分
5、2021年5月，积极参加中国大学生“互联网+”创新创业大赛，0.5分
6、2021年9月，积极参加交通运输与物流学院党史学习教育专题培训：川籍女红军的长征历程与长征精神，0.5分
7、2021年5月，积极参加党史学习教育系列活动：参观郫都区党校，0.5分</t>
  </si>
  <si>
    <t>2020211320</t>
  </si>
  <si>
    <t>徐银</t>
  </si>
  <si>
    <t>13094420130</t>
  </si>
  <si>
    <t>蒲云</t>
  </si>
  <si>
    <t>37.94</t>
  </si>
  <si>
    <t>1、2020.10.17参加励志讲坛之致敬英雄专题讲座，0分；2、2020.11.26 参加学习贯彻党的十九届五中全会专题辅导活动，0分；3、2020.12.02 参加“守初心，强本领，担使命，争做有情怀的交通人才”时政热点研读班活动，0分。</t>
    <phoneticPr fontId="2" type="noConversion"/>
  </si>
  <si>
    <t>2020211378</t>
  </si>
  <si>
    <t>李搏志</t>
  </si>
  <si>
    <t>15882116995</t>
  </si>
  <si>
    <t>2021年6月，MathorCup 高校数学建模挑战赛一等奖（15分）</t>
  </si>
  <si>
    <t>参加郫都区委党校实地研学、2021 级新生迎新活动、2019 级本科生认识实
习志愿服务、电影《金刚川》观看活动，2分</t>
    <phoneticPr fontId="2" type="noConversion"/>
  </si>
  <si>
    <t>2020211270</t>
  </si>
  <si>
    <t>缪昊孚</t>
  </si>
  <si>
    <t>17826155911</t>
  </si>
  <si>
    <t>2020年第十届APMCM亚太地区大学生数学建模竞赛三等奖（7分）</t>
  </si>
  <si>
    <t>2020-2021学年，担任文艺委员,1分</t>
  </si>
  <si>
    <t>2020211384</t>
  </si>
  <si>
    <t>吴婉晴</t>
  </si>
  <si>
    <t>18380434598</t>
  </si>
  <si>
    <t>邵玉华</t>
  </si>
  <si>
    <t>1、2021年8月：2021年第二届“华数杯”全国大学生数学建模竞赛研究生组三等奖（7分）；</t>
  </si>
  <si>
    <t>2020211227</t>
  </si>
  <si>
    <t>梁鹏</t>
  </si>
  <si>
    <t>18382054754</t>
  </si>
  <si>
    <t xml:space="preserve">发明专利受理：基于SPFA算法的地铁乘务排班计划编制优化方法（202110954688.7  
除导师外第1署名）（1.4分）；  </t>
    <phoneticPr fontId="2" type="noConversion"/>
  </si>
  <si>
    <t xml:space="preserve">2021年6月：2021年第十八届五一数学建模竞赛研究生组一等奖（15分）；
</t>
  </si>
  <si>
    <t>2020211221</t>
  </si>
  <si>
    <t>张文馨</t>
  </si>
  <si>
    <t>15208287579</t>
  </si>
  <si>
    <t>数学中国数学建模国际赛优秀奖（4分）</t>
  </si>
  <si>
    <t>2020211265</t>
  </si>
  <si>
    <t>刘广</t>
  </si>
  <si>
    <t>18381030885</t>
  </si>
  <si>
    <t>2020211424</t>
  </si>
  <si>
    <t>15528025909</t>
  </si>
  <si>
    <t>1、Guo Jingni, Xu Junxiang, Du Qian, He Zhenggang. Risk assessment on multimodal transport network based on quality function deployment，（A++，第三作者，7.5分），2021年3月；</t>
    <phoneticPr fontId="2" type="noConversion"/>
  </si>
  <si>
    <t>1、2021年1月：2020年第十届亚太地区大学生数学建模竞赛二等奖（7分）；</t>
    <phoneticPr fontId="2" type="noConversion"/>
  </si>
  <si>
    <t>2020211434</t>
  </si>
  <si>
    <t>安康洁</t>
  </si>
  <si>
    <t>18708409763</t>
  </si>
  <si>
    <t>张杨</t>
  </si>
  <si>
    <t>2020211414</t>
  </si>
  <si>
    <t>刘梦琦</t>
  </si>
  <si>
    <t>18569950529</t>
  </si>
  <si>
    <t>1、2021年6月：2020年第十届APMCM亚太地区大学生数学建模竞赛二等奖（7分）</t>
    <phoneticPr fontId="2" type="noConversion"/>
  </si>
  <si>
    <t>2020211408</t>
  </si>
  <si>
    <t>18848482869</t>
  </si>
  <si>
    <t>2018-2019学年，担任生活委员1分</t>
  </si>
  <si>
    <t>侯康宁</t>
  </si>
  <si>
    <t>1、发明专利：一种行驶轨迹的优化方法、装置、设备及可读存储介质（202011551321.2除导师外第二署名）（10分）；  2、发明专利：一种车辆换道方法、装置、设备及可读存储介质（202111041182.3除导师外第一署名）（1分）</t>
    <phoneticPr fontId="2" type="noConversion"/>
  </si>
  <si>
    <t>1、2020年10月：2020年全国大学生英语竞赛优秀奖（4分） 2、“华为杯”第十七届中国研究生数学建模竞赛优秀奖（5分）；                  3、2021年6月：2021年第十八届五一数学建模竞赛三等奖（7分）</t>
    <phoneticPr fontId="2" type="noConversion"/>
  </si>
  <si>
    <t>1、2020-2021学年，担任第十一党支部组织委员，2分</t>
    <phoneticPr fontId="2" type="noConversion"/>
  </si>
  <si>
    <t>张瑞</t>
  </si>
  <si>
    <t>1.杨益兴、张瑞等，考虑旅客携带行李的高铁站安检系统仿真优化，山东交通学院学报，（第二作者），2021年4月8日。</t>
  </si>
  <si>
    <t xml:space="preserve">1..2021年1月，获得第十届APMCM亚太地区大学生数学建模竞赛三等奖；
2.2021年5月，获得Mathorcup数学建模竞赛三等奖；
</t>
    <phoneticPr fontId="2" type="noConversion"/>
  </si>
  <si>
    <t>1、2020-2021学年，担任党支部宣传委员；2分</t>
    <phoneticPr fontId="2" type="noConversion"/>
  </si>
  <si>
    <t>3.2020年4月，获得2021年“远见者杯”全国大学生创新促进就业（简历设计）大赛三等奖；2</t>
    <phoneticPr fontId="2" type="noConversion"/>
  </si>
  <si>
    <t>李嘉伟</t>
  </si>
  <si>
    <t>境内国际学术会议：2021年6月18日下午、陕西西安国际会展中心、世界交通运输工程技术论坛(WTC2021)成果报告（会议已录用）</t>
  </si>
  <si>
    <t xml:space="preserve">1、2021年8月：2021年第二届“华数杯”全国大学生数学建模竞赛一等奖（15分）
</t>
  </si>
  <si>
    <t>陈前</t>
  </si>
  <si>
    <t>1、2021年6月：2021年第十八届五一数学建模竞赛研究生组三等奖（7分）；</t>
  </si>
  <si>
    <t>陈蕊</t>
  </si>
  <si>
    <t>2020年第十一届MathorCup
高校数学建模挑战赛研究生组二等奖</t>
    <phoneticPr fontId="2" type="noConversion"/>
  </si>
  <si>
    <t>1.参加学院第三次研究生代表大会
2.参加学院组织的收看的中共中央庆祝中国共产党成立100周年大会</t>
    <phoneticPr fontId="2" type="noConversion"/>
  </si>
  <si>
    <t>孙世艳</t>
  </si>
  <si>
    <t>2020年“亚太杯”数学建模竞赛二等奖（10分）</t>
  </si>
  <si>
    <t>2020211263</t>
  </si>
  <si>
    <t>任子兰</t>
  </si>
  <si>
    <t xml:space="preserve">1、薛锋，任子兰等.基于铁路支撑的经济联系势能研究（B+，除导师外一作，10.5分），2021年7月；
</t>
  </si>
  <si>
    <t xml:space="preserve">2、发明专利：基于产业网络模型的轨道交通产业关联效应评估方法（202110949519.4 除导师外第5署名 ）（0.1分）              </t>
    <phoneticPr fontId="2" type="noConversion"/>
  </si>
  <si>
    <t>1、交通运输与物流学院研究生会“内部素质拓展活动”一等奖 2分；</t>
  </si>
  <si>
    <t>程曼玉</t>
  </si>
  <si>
    <t>87.81分</t>
  </si>
  <si>
    <t xml:space="preserve">1、2020年“亚太杯”数学建模竞赛研究生组三等奖（7分）；
</t>
  </si>
  <si>
    <t>1.校运会参赛证明，0.5
2.积极参加车联网学术会议；3.积极参加成都国际供应链与物流技术装备博览会；4. 积极参加2021年全球排球四强邀请赛。</t>
    <phoneticPr fontId="2" type="noConversion"/>
  </si>
  <si>
    <t>蒋玺</t>
  </si>
  <si>
    <t>2021年第十八届五一数学建模竞赛三等奖（7分）</t>
  </si>
  <si>
    <t>2021年1月，获校级优秀三助研究生，3分</t>
  </si>
  <si>
    <t>李婧</t>
  </si>
  <si>
    <t>第十一届MathorCup高校数学建模挑战赛三等奖</t>
  </si>
  <si>
    <t>石佳娜</t>
  </si>
  <si>
    <t>占曙光</t>
  </si>
  <si>
    <t>李晓娟、石佳娜、李得伟等.考虑定制化列车的运行图与能力协同优化方法（A，除导师外二作，12分），2021年2月</t>
    <phoneticPr fontId="2" type="noConversion"/>
  </si>
  <si>
    <t>阚晨妍</t>
  </si>
  <si>
    <t>境内会议：2021年5月22日-5月24日，成都. The Fourth International Conference on Smart Vehicular Technology, Transportation, Communication and Applications分会场宣读被录用的论文：《Study on Valid Travel Route Selection of Integrated Passenger Transportation》，4.5分</t>
    <phoneticPr fontId="2" type="noConversion"/>
  </si>
  <si>
    <t>4.5分</t>
    <phoneticPr fontId="2" type="noConversion"/>
  </si>
  <si>
    <t>葛学锴</t>
  </si>
  <si>
    <t xml:space="preserve"> </t>
  </si>
  <si>
    <t>1、2021年1月：2020年APMCM亚太地区大学生数学建模竞赛研究生组三等奖（7分）</t>
  </si>
  <si>
    <t>谢思源</t>
  </si>
  <si>
    <t>1、2021年6月：2021年第十八届五一数学建模竞赛研究生组二等奖（10分）；</t>
  </si>
  <si>
    <t>1、2020-2021学年，担任学习委员，1分；</t>
  </si>
  <si>
    <t>郭青林</t>
  </si>
  <si>
    <t xml:space="preserve">1、2021年5月：2021年第十八届五一数学建模竞赛研究生组三等奖（7分）；
</t>
  </si>
  <si>
    <t xml:space="preserve">无 </t>
  </si>
  <si>
    <t>代伊静</t>
  </si>
  <si>
    <t>姜家豪</t>
  </si>
  <si>
    <t>陈婧雯</t>
  </si>
  <si>
    <t>张艺瀚</t>
  </si>
  <si>
    <t>张振晨</t>
  </si>
  <si>
    <t>2020-2021年任职班级心理委员，扬华研究生新闻中心记者</t>
    <phoneticPr fontId="2" type="noConversion"/>
  </si>
  <si>
    <t>校级足球赛第四名</t>
    <phoneticPr fontId="2" type="noConversion"/>
  </si>
  <si>
    <t>2020211272</t>
  </si>
  <si>
    <t>刘硕</t>
  </si>
  <si>
    <t>倪少权</t>
    <phoneticPr fontId="2" type="noConversion"/>
  </si>
  <si>
    <t>1.2020年第十届APMCM亚太地区大学生数学建模竞赛成功参与奖</t>
  </si>
  <si>
    <t>王航</t>
  </si>
  <si>
    <t>1、2020-2021，于远程与教育学院担任助理老师</t>
  </si>
  <si>
    <t>卢锐</t>
  </si>
  <si>
    <t>刘坤</t>
  </si>
  <si>
    <t>施宇婷</t>
    <phoneticPr fontId="2" type="noConversion"/>
  </si>
  <si>
    <t>刘思婧</t>
    <phoneticPr fontId="2" type="noConversion"/>
  </si>
  <si>
    <t>A++论文一篇，除导师外二作，45分</t>
    <phoneticPr fontId="2" type="noConversion"/>
  </si>
  <si>
    <t>颜菁</t>
  </si>
  <si>
    <t>1.2021年1月，获第十届APMCM亚太地区大学生数学建模三等奖（7分）；
1.2021年5月，获得第十一届MathorCup高校数学建模挑战赛三等奖（7分）</t>
    <phoneticPr fontId="2" type="noConversion"/>
  </si>
  <si>
    <t>7分</t>
  </si>
  <si>
    <t>1、2020-2021学年，担任组织委员，1分；
2.2020-2021学年，担任科研院学生助理，2分；</t>
    <phoneticPr fontId="2" type="noConversion"/>
  </si>
  <si>
    <t>1.交通运输与物流学院研究生会素质拓展一等奖，2分；</t>
    <phoneticPr fontId="2" type="noConversion"/>
  </si>
  <si>
    <t>杨晓钰</t>
  </si>
  <si>
    <t>2020-2021学年，担任班级党支部书记，3分</t>
    <phoneticPr fontId="2" type="noConversion"/>
  </si>
  <si>
    <t>毛琳</t>
  </si>
  <si>
    <t>王凯越</t>
  </si>
  <si>
    <t>1、2020-2021学年，担任体育委员，1分；</t>
    <phoneticPr fontId="2" type="noConversion"/>
  </si>
  <si>
    <t>连月娇</t>
    <phoneticPr fontId="2" type="noConversion"/>
  </si>
  <si>
    <t>张婷</t>
    <phoneticPr fontId="2" type="noConversion"/>
  </si>
  <si>
    <t>付瑶</t>
    <phoneticPr fontId="2" type="noConversion"/>
  </si>
  <si>
    <t>岳进进</t>
    <phoneticPr fontId="2" type="noConversion"/>
  </si>
  <si>
    <t>蒋浩然</t>
    <phoneticPr fontId="2" type="noConversion"/>
  </si>
  <si>
    <t>陈水旺</t>
    <phoneticPr fontId="2" type="noConversion"/>
  </si>
  <si>
    <t>张昕悦</t>
    <phoneticPr fontId="2" type="noConversion"/>
  </si>
  <si>
    <t>王茜</t>
    <phoneticPr fontId="2" type="noConversion"/>
  </si>
  <si>
    <t>王妗</t>
    <phoneticPr fontId="2" type="noConversion"/>
  </si>
  <si>
    <t>（专）交通运输</t>
    <phoneticPr fontId="2" type="noConversion"/>
  </si>
  <si>
    <t>刘姜</t>
    <phoneticPr fontId="2" type="noConversion"/>
  </si>
  <si>
    <t>张佳</t>
    <phoneticPr fontId="2" type="noConversion"/>
  </si>
  <si>
    <t>吴建军</t>
    <phoneticPr fontId="2" type="noConversion"/>
  </si>
  <si>
    <t>周雄宇</t>
    <phoneticPr fontId="2" type="noConversion"/>
  </si>
  <si>
    <t>高鋆</t>
    <phoneticPr fontId="2" type="noConversion"/>
  </si>
  <si>
    <t>徐杭炜</t>
    <phoneticPr fontId="2" type="noConversion"/>
  </si>
  <si>
    <t>邱丽萍</t>
    <phoneticPr fontId="2" type="noConversion"/>
  </si>
  <si>
    <t>杜倩</t>
    <phoneticPr fontId="2" type="noConversion"/>
  </si>
  <si>
    <t>赵红娇</t>
    <phoneticPr fontId="2" type="noConversion"/>
  </si>
  <si>
    <t>（专）物流工程与管理</t>
  </si>
  <si>
    <t>（专）物流工程与管理</t>
    <phoneticPr fontId="2" type="noConversion"/>
  </si>
  <si>
    <t>周夕乔</t>
    <phoneticPr fontId="2" type="noConversion"/>
  </si>
  <si>
    <t>（专）资源与环境</t>
  </si>
  <si>
    <t>杨平</t>
    <phoneticPr fontId="2" type="noConversion"/>
  </si>
  <si>
    <t>汤静娴</t>
    <phoneticPr fontId="2" type="noConversion"/>
  </si>
  <si>
    <t>物流工程</t>
  </si>
  <si>
    <t>（专）资源与环境</t>
    <phoneticPr fontId="2" type="noConversion"/>
  </si>
  <si>
    <r>
      <rPr>
        <sz val="11"/>
        <rFont val="宋体"/>
        <family val="3"/>
        <charset val="134"/>
      </rPr>
      <t>李衍，陈水旺等.Simulation-optimization for station capacities, fleet size, and trip pricing of one-way electric carsharing systems.(A++,除导师外二作)，2021年9月14；</t>
    </r>
  </si>
  <si>
    <r>
      <t>Qiu Xiaoping; Juan Li; Ruin Fatimah, Jiong Chen. Activity Efficiency Model in Business Process under Conflict Information and Its Application Systems</t>
    </r>
    <r>
      <rPr>
        <sz val="12"/>
        <rFont val="宋体"/>
        <family val="3"/>
        <charset val="134"/>
      </rPr>
      <t>（A+，除导师外的第三作者）2020年12月</t>
    </r>
  </si>
  <si>
    <t>毛敏</t>
    <phoneticPr fontId="2" type="noConversion"/>
  </si>
  <si>
    <r>
      <t>1、2020-2021学年，领航先锋 0分3、省级知识竞赛优秀奖，1.75；3、</t>
    </r>
    <r>
      <rPr>
        <sz val="11"/>
        <color rgb="FFFF0000"/>
        <rFont val="宋体"/>
        <family val="3"/>
        <charset val="134"/>
      </rPr>
      <t>2021年4月10日，参加西南交大运动会，获第七名  0.5分；</t>
    </r>
    <r>
      <rPr>
        <sz val="11"/>
        <color theme="1"/>
        <rFont val="宋体"/>
        <family val="3"/>
        <charset val="134"/>
      </rPr>
      <t>6，新生班集体合影优秀奖0分。7、参加第四届中国智慧物流与供应链创新与发展大会，担任志愿者，0分</t>
    </r>
    <phoneticPr fontId="2" type="noConversion"/>
  </si>
  <si>
    <t>1、2020年11月：2020年亚太地区大学生数学建模省级三等奖（4分）；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</si>
</sst>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_ "/>
    <numFmt numFmtId="178" formatCode="0.00_);[Red]\(0.00\)"/>
    <numFmt numFmtId="179" formatCode="000000"/>
    <numFmt numFmtId="180" formatCode="0.00;[Red]0.00"/>
    <numFmt numFmtId="181" formatCode="0_);[Red]\(0\)"/>
  </numFmts>
  <fonts count="19" x14ac:knownFonts="1">
    <font>
      <sz val="11"/>
      <color theme="1"/>
      <name val="等线"/>
      <family val="2"/>
      <scheme val="minor"/>
    </font>
    <font>
      <b/>
      <sz val="11"/>
      <name val="等线"/>
      <family val="3"/>
      <charset val="134"/>
      <scheme val="minor"/>
    </font>
    <font>
      <sz val="9"/>
      <name val="等线"/>
      <family val="3"/>
      <charset val="134"/>
      <scheme val="minor"/>
    </font>
    <font>
      <sz val="11"/>
      <name val="等线"/>
      <family val="3"/>
      <charset val="134"/>
      <scheme val="minor"/>
    </font>
    <font>
      <sz val="11"/>
      <color theme="1"/>
      <name val="等线"/>
      <family val="3"/>
      <charset val="134"/>
      <scheme val="minor"/>
    </font>
    <font>
      <sz val="11"/>
      <name val="华文仿宋"/>
      <family val="3"/>
      <charset val="134"/>
    </font>
    <font>
      <sz val="12"/>
      <name val="Times New Roman"/>
      <family val="1"/>
    </font>
    <font>
      <sz val="12"/>
      <name val="宋体"/>
      <family val="3"/>
      <charset val="134"/>
    </font>
    <font>
      <sz val="10.5"/>
      <name val="华文仿宋"/>
      <family val="3"/>
      <charset val="134"/>
    </font>
    <font>
      <sz val="11"/>
      <name val="Times New Roman"/>
      <family val="1"/>
    </font>
    <font>
      <sz val="11"/>
      <name val="宋体"/>
      <family val="3"/>
      <charset val="134"/>
    </font>
    <font>
      <sz val="10"/>
      <name val="等线"/>
      <family val="3"/>
      <charset val="134"/>
      <scheme val="minor"/>
    </font>
    <font>
      <b/>
      <sz val="11"/>
      <name val="宋体"/>
      <family val="3"/>
      <charset val="134"/>
    </font>
    <font>
      <sz val="11"/>
      <color rgb="FFFF0000"/>
      <name val="等线"/>
      <family val="3"/>
      <charset val="134"/>
      <scheme val="minor"/>
    </font>
    <font>
      <sz val="10.5"/>
      <name val="等线"/>
      <family val="3"/>
      <charset val="134"/>
      <scheme val="minor"/>
    </font>
    <font>
      <sz val="10.5"/>
      <color theme="1"/>
      <name val="等线"/>
      <family val="3"/>
      <charset val="134"/>
      <scheme val="minor"/>
    </font>
    <font>
      <sz val="11"/>
      <color theme="1"/>
      <name val="宋体"/>
      <family val="3"/>
      <charset val="134"/>
    </font>
    <font>
      <sz val="10"/>
      <name val="宋体"/>
      <family val="3"/>
      <charset val="134"/>
    </font>
    <font>
      <sz val="11"/>
      <color rgb="FFFF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2">
    <xf numFmtId="0" fontId="0" fillId="0" borderId="0"/>
    <xf numFmtId="0" fontId="4" fillId="0" borderId="0">
      <alignment vertical="center"/>
    </xf>
  </cellStyleXfs>
  <cellXfs count="87">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 fillId="0" borderId="1" xfId="1" applyFont="1" applyBorder="1" applyAlignment="1">
      <alignment horizontal="center" vertical="center"/>
    </xf>
    <xf numFmtId="0" fontId="5" fillId="0" borderId="1" xfId="0" applyFont="1" applyBorder="1" applyAlignment="1">
      <alignment horizontal="center" vertical="center"/>
    </xf>
    <xf numFmtId="2"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3" fillId="0" borderId="0" xfId="0" applyFont="1" applyAlignment="1">
      <alignment horizontal="center" vertical="center" wrapText="1"/>
    </xf>
    <xf numFmtId="0" fontId="11" fillId="0" borderId="1" xfId="0" applyFont="1" applyBorder="1" applyAlignment="1">
      <alignment horizontal="left" vertical="center" wrapText="1"/>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0" fontId="1" fillId="0" borderId="1" xfId="0" applyFont="1" applyBorder="1" applyAlignment="1">
      <alignment horizontal="center" vertical="center" wrapText="1"/>
    </xf>
    <xf numFmtId="178" fontId="3" fillId="0" borderId="1" xfId="0" quotePrefix="1" applyNumberFormat="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178" fontId="3"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17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80" fontId="3" fillId="0" borderId="1" xfId="0" applyNumberFormat="1" applyFont="1" applyBorder="1" applyAlignment="1">
      <alignment horizontal="center" vertical="center" wrapText="1"/>
    </xf>
    <xf numFmtId="180" fontId="3" fillId="0" borderId="1" xfId="0" applyNumberFormat="1" applyFont="1" applyBorder="1" applyAlignment="1">
      <alignment horizontal="center" vertical="center"/>
    </xf>
    <xf numFmtId="181" fontId="3" fillId="0" borderId="1" xfId="0" applyNumberFormat="1" applyFont="1" applyBorder="1" applyAlignment="1">
      <alignment horizontal="center" vertical="center"/>
    </xf>
    <xf numFmtId="0" fontId="3" fillId="0" borderId="1" xfId="0" quotePrefix="1"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xf>
    <xf numFmtId="178" fontId="3" fillId="0" borderId="1" xfId="0" applyNumberFormat="1" applyFont="1" applyBorder="1" applyAlignment="1">
      <alignment horizontal="center" vertical="center"/>
    </xf>
    <xf numFmtId="0" fontId="3" fillId="0" borderId="3" xfId="0"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2"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0" xfId="0" applyFont="1"/>
    <xf numFmtId="0" fontId="12"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1" applyFont="1" applyBorder="1" applyAlignment="1">
      <alignment horizontal="center" vertical="center"/>
    </xf>
    <xf numFmtId="49" fontId="10" fillId="0" borderId="1" xfId="0" applyNumberFormat="1" applyFont="1" applyBorder="1" applyAlignment="1">
      <alignment horizontal="center" vertical="center" wrapText="1"/>
    </xf>
    <xf numFmtId="0" fontId="10" fillId="0" borderId="3" xfId="0" applyFont="1" applyBorder="1" applyAlignment="1">
      <alignment vertical="center" wrapText="1"/>
    </xf>
    <xf numFmtId="0" fontId="12" fillId="0" borderId="3" xfId="0" applyFont="1" applyBorder="1" applyAlignment="1">
      <alignment vertical="center" wrapText="1"/>
    </xf>
    <xf numFmtId="0" fontId="16" fillId="0" borderId="3" xfId="0" applyFont="1" applyBorder="1" applyAlignment="1">
      <alignment horizontal="center" vertical="center" wrapText="1"/>
    </xf>
    <xf numFmtId="49" fontId="10" fillId="0" borderId="3"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6" fillId="0" borderId="3" xfId="0" applyFont="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常规" xfId="0" builtinId="0"/>
    <cellStyle name="常规 2" xfId="1" xr:uid="{21298672-FB60-49CC-B21C-27FBD11A68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14"/>
  <sheetViews>
    <sheetView zoomScale="50" zoomScaleNormal="50" workbookViewId="0">
      <selection sqref="A1:A2"/>
    </sheetView>
  </sheetViews>
  <sheetFormatPr defaultRowHeight="13.8" x14ac:dyDescent="0.25"/>
  <cols>
    <col min="1" max="1" width="7.109375" customWidth="1"/>
    <col min="2" max="2" width="15.6640625" customWidth="1"/>
    <col min="3" max="3" width="7.44140625" customWidth="1"/>
    <col min="4" max="4" width="22.109375" customWidth="1"/>
    <col min="5" max="5" width="15.21875" customWidth="1"/>
    <col min="6" max="6" width="10.5546875" bestFit="1" customWidth="1"/>
    <col min="7" max="7" width="12.5546875" bestFit="1" customWidth="1"/>
    <col min="8" max="8" width="16.5546875" bestFit="1" customWidth="1"/>
    <col min="9" max="9" width="39" customWidth="1"/>
    <col min="10" max="10" width="7.88671875" bestFit="1" customWidth="1"/>
    <col min="11" max="11" width="15" bestFit="1" customWidth="1"/>
    <col min="12" max="12" width="6.5546875" bestFit="1" customWidth="1"/>
    <col min="13" max="13" width="26.77734375" bestFit="1" customWidth="1"/>
    <col min="14" max="14" width="6.5546875" bestFit="1" customWidth="1"/>
    <col min="15" max="15" width="20.5546875" bestFit="1" customWidth="1"/>
    <col min="16" max="16" width="6.5546875" bestFit="1" customWidth="1"/>
    <col min="17" max="17" width="25.21875" customWidth="1"/>
    <col min="18" max="18" width="6.5546875" bestFit="1" customWidth="1"/>
    <col min="19" max="19" width="33.88671875" bestFit="1" customWidth="1"/>
    <col min="20" max="20" width="8.109375" bestFit="1" customWidth="1"/>
    <col min="21" max="21" width="39" customWidth="1"/>
    <col min="22" max="22" width="6.77734375" bestFit="1" customWidth="1"/>
    <col min="23" max="23" width="15" bestFit="1" customWidth="1"/>
    <col min="24" max="24" width="14.109375" bestFit="1" customWidth="1"/>
    <col min="25" max="25" width="34.109375" customWidth="1"/>
    <col min="26" max="26" width="45" customWidth="1"/>
    <col min="27" max="27" width="46.77734375" customWidth="1"/>
    <col min="28" max="28" width="15" bestFit="1" customWidth="1"/>
    <col min="29" max="29" width="14.109375" bestFit="1" customWidth="1"/>
    <col min="30" max="30" width="10.77734375" bestFit="1" customWidth="1"/>
    <col min="31" max="31" width="10.5546875" bestFit="1" customWidth="1"/>
  </cols>
  <sheetData>
    <row r="1" spans="1:31" x14ac:dyDescent="0.25">
      <c r="A1" s="81" t="s">
        <v>0</v>
      </c>
      <c r="B1" s="81" t="s">
        <v>1</v>
      </c>
      <c r="C1" s="81" t="s">
        <v>2</v>
      </c>
      <c r="D1" s="82" t="s">
        <v>3</v>
      </c>
      <c r="E1" s="81" t="s">
        <v>4</v>
      </c>
      <c r="F1" s="81" t="s">
        <v>5</v>
      </c>
      <c r="G1" s="81" t="s">
        <v>6</v>
      </c>
      <c r="H1" s="81" t="s">
        <v>7</v>
      </c>
      <c r="I1" s="81" t="s">
        <v>8</v>
      </c>
      <c r="J1" s="81"/>
      <c r="K1" s="81"/>
      <c r="L1" s="81"/>
      <c r="M1" s="81"/>
      <c r="N1" s="81"/>
      <c r="O1" s="81"/>
      <c r="P1" s="81"/>
      <c r="Q1" s="81"/>
      <c r="R1" s="81"/>
      <c r="S1" s="81"/>
      <c r="T1" s="81"/>
      <c r="U1" s="81"/>
      <c r="V1" s="81"/>
      <c r="W1" s="81" t="s">
        <v>9</v>
      </c>
      <c r="X1" s="81" t="s">
        <v>10</v>
      </c>
      <c r="Y1" s="81" t="s">
        <v>11</v>
      </c>
      <c r="Z1" s="81"/>
      <c r="AA1" s="81"/>
      <c r="AB1" s="81" t="s">
        <v>12</v>
      </c>
      <c r="AC1" s="81" t="s">
        <v>13</v>
      </c>
      <c r="AD1" s="81" t="s">
        <v>14</v>
      </c>
      <c r="AE1" s="81" t="s">
        <v>15</v>
      </c>
    </row>
    <row r="2" spans="1:31" x14ac:dyDescent="0.25">
      <c r="A2" s="81"/>
      <c r="B2" s="81"/>
      <c r="C2" s="81"/>
      <c r="D2" s="82"/>
      <c r="E2" s="81"/>
      <c r="F2" s="81"/>
      <c r="G2" s="81"/>
      <c r="H2" s="81"/>
      <c r="I2" s="1" t="s">
        <v>16</v>
      </c>
      <c r="J2" s="1" t="s">
        <v>17</v>
      </c>
      <c r="K2" s="1" t="s">
        <v>18</v>
      </c>
      <c r="L2" s="1" t="s">
        <v>17</v>
      </c>
      <c r="M2" s="1" t="s">
        <v>19</v>
      </c>
      <c r="N2" s="1" t="s">
        <v>17</v>
      </c>
      <c r="O2" s="1" t="s">
        <v>20</v>
      </c>
      <c r="P2" s="1" t="s">
        <v>17</v>
      </c>
      <c r="Q2" s="1" t="s">
        <v>21</v>
      </c>
      <c r="R2" s="1" t="s">
        <v>17</v>
      </c>
      <c r="S2" s="1" t="s">
        <v>22</v>
      </c>
      <c r="T2" s="1" t="s">
        <v>17</v>
      </c>
      <c r="U2" s="1" t="s">
        <v>23</v>
      </c>
      <c r="V2" s="1" t="s">
        <v>17</v>
      </c>
      <c r="W2" s="81"/>
      <c r="X2" s="81"/>
      <c r="Y2" s="1" t="s">
        <v>24</v>
      </c>
      <c r="Z2" s="1" t="s">
        <v>25</v>
      </c>
      <c r="AA2" s="1" t="s">
        <v>26</v>
      </c>
      <c r="AB2" s="81"/>
      <c r="AC2" s="81"/>
      <c r="AD2" s="81"/>
      <c r="AE2" s="81"/>
    </row>
    <row r="3" spans="1:31" x14ac:dyDescent="0.25">
      <c r="A3" s="2">
        <v>1</v>
      </c>
      <c r="B3" s="2">
        <v>2020200739</v>
      </c>
      <c r="C3" s="2" t="s">
        <v>27</v>
      </c>
      <c r="D3" s="2" t="s">
        <v>28</v>
      </c>
      <c r="E3" s="2">
        <v>17302255682</v>
      </c>
      <c r="F3" s="2" t="s">
        <v>29</v>
      </c>
      <c r="G3" s="2">
        <v>88.72</v>
      </c>
      <c r="H3" s="2">
        <v>39.92</v>
      </c>
      <c r="I3" s="3"/>
      <c r="J3" s="3"/>
      <c r="K3" s="3"/>
      <c r="L3" s="3"/>
      <c r="M3" s="3"/>
      <c r="N3" s="3"/>
      <c r="O3" s="3"/>
      <c r="P3" s="3"/>
      <c r="Q3" s="3"/>
      <c r="R3" s="3"/>
      <c r="S3" s="3"/>
      <c r="T3" s="3"/>
      <c r="U3" s="3"/>
      <c r="V3" s="3"/>
      <c r="W3" s="3">
        <v>0</v>
      </c>
      <c r="X3" s="2">
        <f>W3*0.45</f>
        <v>0</v>
      </c>
      <c r="Y3" s="3"/>
      <c r="Z3" s="3"/>
      <c r="AA3" s="3"/>
      <c r="AB3" s="2">
        <v>0</v>
      </c>
      <c r="AC3" s="2">
        <f>AB3*0.1</f>
        <v>0</v>
      </c>
      <c r="AD3" s="2">
        <f>X3+AC3+H3</f>
        <v>39.92</v>
      </c>
      <c r="AE3" s="2"/>
    </row>
    <row r="4" spans="1:31" x14ac:dyDescent="0.25">
      <c r="A4" s="2">
        <v>2</v>
      </c>
      <c r="B4" s="2">
        <v>2020200745</v>
      </c>
      <c r="C4" s="2" t="s">
        <v>30</v>
      </c>
      <c r="D4" s="2" t="s">
        <v>28</v>
      </c>
      <c r="E4" s="2">
        <v>15177247872</v>
      </c>
      <c r="F4" s="2" t="s">
        <v>31</v>
      </c>
      <c r="G4" s="2">
        <v>84.9</v>
      </c>
      <c r="H4" s="2">
        <v>38.200000000000003</v>
      </c>
      <c r="I4" s="2"/>
      <c r="J4" s="2">
        <v>0</v>
      </c>
      <c r="K4" s="2"/>
      <c r="L4" s="2">
        <v>0</v>
      </c>
      <c r="M4" s="2"/>
      <c r="N4" s="2">
        <v>0</v>
      </c>
      <c r="O4" s="2"/>
      <c r="P4" s="2">
        <v>0</v>
      </c>
      <c r="Q4" s="2"/>
      <c r="R4" s="2">
        <v>0</v>
      </c>
      <c r="S4" s="2"/>
      <c r="T4" s="2">
        <v>0</v>
      </c>
      <c r="U4" s="2"/>
      <c r="V4" s="2">
        <v>0</v>
      </c>
      <c r="W4" s="2">
        <v>0</v>
      </c>
      <c r="X4" s="2">
        <f t="shared" ref="X4:X21" si="0">W4*0.45</f>
        <v>0</v>
      </c>
      <c r="Y4" s="2"/>
      <c r="Z4" s="2"/>
      <c r="AA4" s="3"/>
      <c r="AB4" s="2">
        <v>0</v>
      </c>
      <c r="AC4" s="2">
        <f t="shared" ref="AC4:AC5" si="1">AB4*0.1</f>
        <v>0</v>
      </c>
      <c r="AD4" s="2">
        <f t="shared" ref="AD4:AD33" si="2">X4+AC4+H4</f>
        <v>38.200000000000003</v>
      </c>
      <c r="AE4" s="2"/>
    </row>
    <row r="5" spans="1:31" x14ac:dyDescent="0.25">
      <c r="A5" s="2">
        <v>3</v>
      </c>
      <c r="B5" s="2">
        <v>2020200748</v>
      </c>
      <c r="C5" s="2" t="s">
        <v>32</v>
      </c>
      <c r="D5" s="2" t="s">
        <v>28</v>
      </c>
      <c r="E5" s="2">
        <v>19181799309</v>
      </c>
      <c r="F5" s="2" t="s">
        <v>33</v>
      </c>
      <c r="G5" s="2">
        <v>86.03</v>
      </c>
      <c r="H5" s="2">
        <v>38.71</v>
      </c>
      <c r="I5" s="3"/>
      <c r="J5" s="3"/>
      <c r="K5" s="3"/>
      <c r="L5" s="3"/>
      <c r="M5" s="3"/>
      <c r="N5" s="3"/>
      <c r="O5" s="3"/>
      <c r="P5" s="3"/>
      <c r="Q5" s="3"/>
      <c r="R5" s="3"/>
      <c r="S5" s="3"/>
      <c r="T5" s="3"/>
      <c r="U5" s="3"/>
      <c r="V5" s="3"/>
      <c r="W5" s="3">
        <v>0</v>
      </c>
      <c r="X5" s="2">
        <f t="shared" si="0"/>
        <v>0</v>
      </c>
      <c r="Y5" s="3"/>
      <c r="Z5" s="3"/>
      <c r="AA5" s="3"/>
      <c r="AB5" s="2">
        <v>0</v>
      </c>
      <c r="AC5" s="2">
        <f t="shared" si="1"/>
        <v>0</v>
      </c>
      <c r="AD5" s="2">
        <f t="shared" si="2"/>
        <v>38.71</v>
      </c>
      <c r="AE5" s="2"/>
    </row>
    <row r="6" spans="1:31" ht="55.2" x14ac:dyDescent="0.25">
      <c r="A6" s="2">
        <v>4</v>
      </c>
      <c r="B6" s="4">
        <v>2020200749</v>
      </c>
      <c r="C6" s="2" t="s">
        <v>34</v>
      </c>
      <c r="D6" s="2" t="s">
        <v>28</v>
      </c>
      <c r="E6" s="2">
        <v>18253160852</v>
      </c>
      <c r="F6" s="2" t="s">
        <v>35</v>
      </c>
      <c r="G6" s="2">
        <v>85.72</v>
      </c>
      <c r="H6" s="2">
        <f>G6*0.45</f>
        <v>38.573999999999998</v>
      </c>
      <c r="I6" s="3" t="s">
        <v>36</v>
      </c>
      <c r="J6" s="3">
        <v>0</v>
      </c>
      <c r="K6" s="3"/>
      <c r="L6" s="3"/>
      <c r="M6" s="3"/>
      <c r="N6" s="3"/>
      <c r="O6" s="3"/>
      <c r="P6" s="3"/>
      <c r="Q6" s="3"/>
      <c r="R6" s="3"/>
      <c r="S6" s="3"/>
      <c r="T6" s="3"/>
      <c r="U6" s="3"/>
      <c r="V6" s="3"/>
      <c r="W6" s="3">
        <v>0</v>
      </c>
      <c r="X6" s="2">
        <f t="shared" si="0"/>
        <v>0</v>
      </c>
      <c r="Y6" s="3"/>
      <c r="Z6" s="3"/>
      <c r="AA6" s="3"/>
      <c r="AB6" s="2"/>
      <c r="AC6" s="2">
        <f>AB6*0.1</f>
        <v>0</v>
      </c>
      <c r="AD6" s="2">
        <f t="shared" si="2"/>
        <v>38.573999999999998</v>
      </c>
      <c r="AE6" s="2"/>
    </row>
    <row r="7" spans="1:31" ht="41.4" x14ac:dyDescent="0.25">
      <c r="A7" s="2">
        <v>5</v>
      </c>
      <c r="B7" s="2">
        <v>2020200752</v>
      </c>
      <c r="C7" s="2" t="s">
        <v>37</v>
      </c>
      <c r="D7" s="2" t="s">
        <v>28</v>
      </c>
      <c r="E7" s="2">
        <v>15281346996</v>
      </c>
      <c r="F7" s="2" t="s">
        <v>38</v>
      </c>
      <c r="G7" s="2">
        <v>81.599999999999994</v>
      </c>
      <c r="H7" s="2">
        <v>36.72</v>
      </c>
      <c r="I7" s="3"/>
      <c r="J7" s="3"/>
      <c r="K7" s="3"/>
      <c r="L7" s="3"/>
      <c r="M7" s="3"/>
      <c r="N7" s="3"/>
      <c r="O7" s="3"/>
      <c r="P7" s="3"/>
      <c r="Q7" s="3"/>
      <c r="R7" s="3"/>
      <c r="S7" s="3"/>
      <c r="T7" s="3"/>
      <c r="U7" s="3" t="s">
        <v>39</v>
      </c>
      <c r="V7" s="3">
        <v>4</v>
      </c>
      <c r="W7" s="3">
        <v>4</v>
      </c>
      <c r="X7" s="2">
        <f t="shared" si="0"/>
        <v>1.8</v>
      </c>
      <c r="Y7" s="3"/>
      <c r="Z7" s="3"/>
      <c r="AA7" s="3" t="s">
        <v>40</v>
      </c>
      <c r="AB7" s="2">
        <v>1.25</v>
      </c>
      <c r="AC7" s="2">
        <f t="shared" ref="AC7:AC18" si="3">AB7*0.1</f>
        <v>0.125</v>
      </c>
      <c r="AD7" s="2">
        <f t="shared" si="2"/>
        <v>38.644999999999996</v>
      </c>
      <c r="AE7" s="2"/>
    </row>
    <row r="8" spans="1:31" ht="69" x14ac:dyDescent="0.25">
      <c r="A8" s="2">
        <v>6</v>
      </c>
      <c r="B8" s="3">
        <v>2020200755</v>
      </c>
      <c r="C8" s="3" t="s">
        <v>41</v>
      </c>
      <c r="D8" s="2" t="s">
        <v>28</v>
      </c>
      <c r="E8" s="3">
        <v>18847140178</v>
      </c>
      <c r="F8" s="2" t="s">
        <v>42</v>
      </c>
      <c r="G8" s="5">
        <v>85.1</v>
      </c>
      <c r="H8" s="5">
        <v>38.295000000000002</v>
      </c>
      <c r="I8" s="3" t="s">
        <v>43</v>
      </c>
      <c r="J8" s="3"/>
      <c r="K8" s="3" t="s">
        <v>43</v>
      </c>
      <c r="L8" s="3"/>
      <c r="M8" s="3" t="s">
        <v>43</v>
      </c>
      <c r="N8" s="3"/>
      <c r="O8" s="3" t="s">
        <v>43</v>
      </c>
      <c r="P8" s="3"/>
      <c r="Q8" s="3" t="s">
        <v>43</v>
      </c>
      <c r="R8" s="3"/>
      <c r="S8" s="3" t="s">
        <v>43</v>
      </c>
      <c r="T8" s="3"/>
      <c r="U8" s="3" t="s">
        <v>44</v>
      </c>
      <c r="V8" s="3">
        <v>15</v>
      </c>
      <c r="W8" s="3">
        <v>15</v>
      </c>
      <c r="X8" s="2">
        <f t="shared" si="0"/>
        <v>6.75</v>
      </c>
      <c r="Y8" s="3" t="s">
        <v>43</v>
      </c>
      <c r="Z8" s="3" t="s">
        <v>45</v>
      </c>
      <c r="AA8" s="3" t="s">
        <v>46</v>
      </c>
      <c r="AB8" s="3">
        <v>5.75</v>
      </c>
      <c r="AC8" s="2">
        <f t="shared" si="3"/>
        <v>0.57500000000000007</v>
      </c>
      <c r="AD8" s="2">
        <f t="shared" si="2"/>
        <v>45.620000000000005</v>
      </c>
      <c r="AE8" s="3"/>
    </row>
    <row r="9" spans="1:31" ht="27.6" x14ac:dyDescent="0.25">
      <c r="A9" s="2">
        <v>7</v>
      </c>
      <c r="B9" s="2">
        <v>2020200756</v>
      </c>
      <c r="C9" s="2" t="s">
        <v>47</v>
      </c>
      <c r="D9" s="2" t="s">
        <v>28</v>
      </c>
      <c r="E9" s="2">
        <v>19980859215</v>
      </c>
      <c r="F9" s="2" t="s">
        <v>48</v>
      </c>
      <c r="G9" s="2">
        <v>82.81</v>
      </c>
      <c r="H9" s="2">
        <v>37.26</v>
      </c>
      <c r="I9" s="2" t="s">
        <v>43</v>
      </c>
      <c r="J9" s="2">
        <v>0</v>
      </c>
      <c r="K9" s="2" t="s">
        <v>43</v>
      </c>
      <c r="L9" s="2">
        <v>0</v>
      </c>
      <c r="M9" s="2" t="s">
        <v>43</v>
      </c>
      <c r="N9" s="2">
        <v>0</v>
      </c>
      <c r="O9" s="2" t="s">
        <v>43</v>
      </c>
      <c r="P9" s="2">
        <v>0</v>
      </c>
      <c r="Q9" s="2" t="s">
        <v>43</v>
      </c>
      <c r="R9" s="2">
        <v>0</v>
      </c>
      <c r="S9" s="2" t="s">
        <v>43</v>
      </c>
      <c r="T9" s="2">
        <v>0</v>
      </c>
      <c r="U9" s="3" t="s">
        <v>49</v>
      </c>
      <c r="V9" s="2">
        <v>4</v>
      </c>
      <c r="W9" s="2">
        <v>4</v>
      </c>
      <c r="X9" s="2">
        <f t="shared" si="0"/>
        <v>1.8</v>
      </c>
      <c r="Y9" s="2" t="s">
        <v>43</v>
      </c>
      <c r="Z9" s="2" t="s">
        <v>43</v>
      </c>
      <c r="AA9" s="6" t="s">
        <v>50</v>
      </c>
      <c r="AB9" s="2">
        <v>0.75</v>
      </c>
      <c r="AC9" s="2">
        <f t="shared" si="3"/>
        <v>7.5000000000000011E-2</v>
      </c>
      <c r="AD9" s="2">
        <f t="shared" si="2"/>
        <v>39.134999999999998</v>
      </c>
      <c r="AE9" s="2"/>
    </row>
    <row r="10" spans="1:31" x14ac:dyDescent="0.25">
      <c r="A10" s="2">
        <v>8</v>
      </c>
      <c r="B10" s="2">
        <v>2020200758</v>
      </c>
      <c r="C10" s="4" t="s">
        <v>51</v>
      </c>
      <c r="D10" s="2" t="s">
        <v>28</v>
      </c>
      <c r="E10" s="2">
        <v>19138971202</v>
      </c>
      <c r="F10" s="4" t="s">
        <v>52</v>
      </c>
      <c r="G10" s="2">
        <v>89.14</v>
      </c>
      <c r="H10" s="2">
        <v>40.11</v>
      </c>
      <c r="I10" s="4" t="s">
        <v>43</v>
      </c>
      <c r="J10" s="2">
        <v>0</v>
      </c>
      <c r="K10" s="4" t="s">
        <v>43</v>
      </c>
      <c r="L10" s="2">
        <v>0</v>
      </c>
      <c r="M10" s="4" t="s">
        <v>43</v>
      </c>
      <c r="N10" s="2">
        <v>0</v>
      </c>
      <c r="O10" s="4" t="s">
        <v>43</v>
      </c>
      <c r="P10" s="2">
        <v>0</v>
      </c>
      <c r="Q10" s="4" t="s">
        <v>43</v>
      </c>
      <c r="R10" s="2">
        <v>0</v>
      </c>
      <c r="S10" s="4" t="s">
        <v>43</v>
      </c>
      <c r="T10" s="2">
        <v>0</v>
      </c>
      <c r="U10" s="4" t="s">
        <v>43</v>
      </c>
      <c r="V10" s="2">
        <v>0</v>
      </c>
      <c r="W10" s="2">
        <v>0</v>
      </c>
      <c r="X10" s="2">
        <f t="shared" si="0"/>
        <v>0</v>
      </c>
      <c r="Y10" s="4" t="s">
        <v>43</v>
      </c>
      <c r="Z10" s="4" t="s">
        <v>43</v>
      </c>
      <c r="AA10" s="4" t="s">
        <v>43</v>
      </c>
      <c r="AB10" s="2">
        <v>0</v>
      </c>
      <c r="AC10" s="2">
        <f t="shared" si="3"/>
        <v>0</v>
      </c>
      <c r="AD10" s="2">
        <f t="shared" si="2"/>
        <v>40.11</v>
      </c>
      <c r="AE10" s="2"/>
    </row>
    <row r="11" spans="1:31" ht="82.8" x14ac:dyDescent="0.25">
      <c r="A11" s="2">
        <v>9</v>
      </c>
      <c r="B11" s="7">
        <v>2020200769</v>
      </c>
      <c r="C11" s="7" t="s">
        <v>53</v>
      </c>
      <c r="D11" s="2" t="s">
        <v>28</v>
      </c>
      <c r="E11" s="7">
        <v>18982415716</v>
      </c>
      <c r="F11" s="7" t="s">
        <v>54</v>
      </c>
      <c r="G11" s="7">
        <v>88.95</v>
      </c>
      <c r="H11" s="7">
        <v>40.03</v>
      </c>
      <c r="I11" s="6" t="s">
        <v>55</v>
      </c>
      <c r="J11" s="7">
        <v>0</v>
      </c>
      <c r="K11" s="7"/>
      <c r="L11" s="7"/>
      <c r="M11" s="7"/>
      <c r="N11" s="7"/>
      <c r="O11" s="7"/>
      <c r="P11" s="7"/>
      <c r="Q11" s="7"/>
      <c r="R11" s="7"/>
      <c r="S11" s="7"/>
      <c r="T11" s="7"/>
      <c r="U11" s="6" t="s">
        <v>56</v>
      </c>
      <c r="V11" s="7">
        <v>15</v>
      </c>
      <c r="W11" s="7">
        <v>15</v>
      </c>
      <c r="X11" s="2">
        <f t="shared" si="0"/>
        <v>6.75</v>
      </c>
      <c r="Y11" s="6" t="s">
        <v>57</v>
      </c>
      <c r="Z11" s="7"/>
      <c r="AA11" s="6" t="s">
        <v>58</v>
      </c>
      <c r="AB11" s="7">
        <v>6.5</v>
      </c>
      <c r="AC11" s="2">
        <f t="shared" si="3"/>
        <v>0.65</v>
      </c>
      <c r="AD11" s="2">
        <f t="shared" si="2"/>
        <v>47.43</v>
      </c>
      <c r="AE11" s="8"/>
    </row>
    <row r="12" spans="1:31" ht="151.80000000000001" x14ac:dyDescent="0.25">
      <c r="A12" s="2">
        <v>10</v>
      </c>
      <c r="B12" s="2">
        <v>2020200777</v>
      </c>
      <c r="C12" s="2" t="s">
        <v>59</v>
      </c>
      <c r="D12" s="2" t="s">
        <v>28</v>
      </c>
      <c r="E12" s="2">
        <v>13372528619</v>
      </c>
      <c r="F12" s="2" t="s">
        <v>60</v>
      </c>
      <c r="G12" s="9">
        <v>89.12</v>
      </c>
      <c r="H12" s="2">
        <v>40.1</v>
      </c>
      <c r="I12" s="3"/>
      <c r="J12" s="3"/>
      <c r="K12" s="3"/>
      <c r="L12" s="3"/>
      <c r="M12" s="3"/>
      <c r="N12" s="3"/>
      <c r="O12" s="3"/>
      <c r="P12" s="3"/>
      <c r="Q12" s="3"/>
      <c r="R12" s="3"/>
      <c r="S12" s="3" t="s">
        <v>61</v>
      </c>
      <c r="T12" s="3">
        <v>2.25</v>
      </c>
      <c r="U12" s="3" t="s">
        <v>62</v>
      </c>
      <c r="V12" s="3">
        <v>15</v>
      </c>
      <c r="W12" s="3">
        <f>V12+T12</f>
        <v>17.25</v>
      </c>
      <c r="X12" s="2">
        <f t="shared" si="0"/>
        <v>7.7625000000000002</v>
      </c>
      <c r="Y12" s="3" t="s">
        <v>63</v>
      </c>
      <c r="Z12" s="3"/>
      <c r="AA12" s="3" t="s">
        <v>64</v>
      </c>
      <c r="AB12" s="2">
        <v>2.25</v>
      </c>
      <c r="AC12" s="2">
        <f t="shared" si="3"/>
        <v>0.22500000000000001</v>
      </c>
      <c r="AD12" s="2">
        <f t="shared" si="2"/>
        <v>48.087499999999999</v>
      </c>
      <c r="AE12" s="2"/>
    </row>
    <row r="13" spans="1:31" ht="27.6" x14ac:dyDescent="0.25">
      <c r="A13" s="2">
        <v>11</v>
      </c>
      <c r="B13" s="2">
        <v>2020200779</v>
      </c>
      <c r="C13" s="2" t="s">
        <v>65</v>
      </c>
      <c r="D13" s="2" t="s">
        <v>28</v>
      </c>
      <c r="E13" s="2">
        <v>15868641022</v>
      </c>
      <c r="F13" s="2" t="s">
        <v>66</v>
      </c>
      <c r="G13" s="2">
        <v>88.17</v>
      </c>
      <c r="H13" s="2">
        <v>39.68</v>
      </c>
      <c r="I13" s="3"/>
      <c r="J13" s="3">
        <v>0</v>
      </c>
      <c r="K13" s="3"/>
      <c r="L13" s="3">
        <v>0</v>
      </c>
      <c r="M13" s="3"/>
      <c r="N13" s="3">
        <v>0</v>
      </c>
      <c r="O13" s="3"/>
      <c r="P13" s="3">
        <v>0</v>
      </c>
      <c r="Q13" s="3"/>
      <c r="R13" s="3">
        <v>0</v>
      </c>
      <c r="S13" s="3"/>
      <c r="T13" s="3">
        <v>0</v>
      </c>
      <c r="U13" s="3" t="s">
        <v>67</v>
      </c>
      <c r="V13" s="3">
        <v>10</v>
      </c>
      <c r="W13" s="3">
        <v>10</v>
      </c>
      <c r="X13" s="2">
        <f t="shared" si="0"/>
        <v>4.5</v>
      </c>
      <c r="Y13" s="3" t="s">
        <v>68</v>
      </c>
      <c r="Z13" s="3">
        <v>0</v>
      </c>
      <c r="AA13" s="3">
        <v>0</v>
      </c>
      <c r="AB13" s="2">
        <v>1</v>
      </c>
      <c r="AC13" s="2">
        <f t="shared" si="3"/>
        <v>0.1</v>
      </c>
      <c r="AD13" s="2">
        <f t="shared" si="2"/>
        <v>44.28</v>
      </c>
      <c r="AE13" s="2"/>
    </row>
    <row r="14" spans="1:31" ht="41.4" x14ac:dyDescent="0.25">
      <c r="A14" s="2">
        <v>12</v>
      </c>
      <c r="B14" s="2">
        <v>2020200781</v>
      </c>
      <c r="C14" s="2" t="s">
        <v>69</v>
      </c>
      <c r="D14" s="2" t="s">
        <v>28</v>
      </c>
      <c r="E14" s="2">
        <v>13880342819</v>
      </c>
      <c r="F14" s="2" t="s">
        <v>54</v>
      </c>
      <c r="G14" s="2">
        <v>84.41</v>
      </c>
      <c r="H14" s="2">
        <v>37.979999999999997</v>
      </c>
      <c r="I14" s="3"/>
      <c r="J14" s="3"/>
      <c r="K14" s="3"/>
      <c r="L14" s="3"/>
      <c r="M14" s="3"/>
      <c r="N14" s="3"/>
      <c r="O14" s="3"/>
      <c r="P14" s="3"/>
      <c r="Q14" s="3"/>
      <c r="R14" s="3"/>
      <c r="S14" s="3"/>
      <c r="T14" s="3"/>
      <c r="U14" s="3" t="s">
        <v>70</v>
      </c>
      <c r="V14" s="3">
        <v>4</v>
      </c>
      <c r="W14" s="3">
        <v>4</v>
      </c>
      <c r="X14" s="2">
        <f t="shared" si="0"/>
        <v>1.8</v>
      </c>
      <c r="Y14" s="3" t="s">
        <v>71</v>
      </c>
      <c r="Z14" s="3">
        <v>0</v>
      </c>
      <c r="AA14" s="3" t="s">
        <v>72</v>
      </c>
      <c r="AB14" s="2">
        <v>1.75</v>
      </c>
      <c r="AC14" s="2">
        <f t="shared" si="3"/>
        <v>0.17500000000000002</v>
      </c>
      <c r="AD14" s="2">
        <f t="shared" si="2"/>
        <v>39.954999999999998</v>
      </c>
      <c r="AE14" s="2"/>
    </row>
    <row r="15" spans="1:31" x14ac:dyDescent="0.25">
      <c r="A15" s="2">
        <v>13</v>
      </c>
      <c r="B15" s="2">
        <v>2020200783</v>
      </c>
      <c r="C15" s="2" t="s">
        <v>73</v>
      </c>
      <c r="D15" s="2" t="s">
        <v>28</v>
      </c>
      <c r="E15" s="2">
        <v>18349318215</v>
      </c>
      <c r="F15" s="2" t="s">
        <v>52</v>
      </c>
      <c r="G15" s="2">
        <v>88.58</v>
      </c>
      <c r="H15" s="2">
        <v>39.86</v>
      </c>
      <c r="I15" s="2"/>
      <c r="J15" s="2">
        <v>0</v>
      </c>
      <c r="K15" s="2"/>
      <c r="L15" s="2">
        <v>0</v>
      </c>
      <c r="M15" s="2"/>
      <c r="N15" s="2">
        <v>0</v>
      </c>
      <c r="O15" s="2"/>
      <c r="P15" s="2">
        <v>0</v>
      </c>
      <c r="Q15" s="2"/>
      <c r="R15" s="2">
        <v>0</v>
      </c>
      <c r="S15" s="2"/>
      <c r="T15" s="2">
        <v>0</v>
      </c>
      <c r="U15" s="2"/>
      <c r="V15" s="2">
        <v>0</v>
      </c>
      <c r="W15" s="2">
        <v>0</v>
      </c>
      <c r="X15" s="2">
        <f t="shared" si="0"/>
        <v>0</v>
      </c>
      <c r="Y15" s="2"/>
      <c r="Z15" s="2"/>
      <c r="AA15" s="2"/>
      <c r="AB15" s="2">
        <v>0</v>
      </c>
      <c r="AC15" s="2">
        <f t="shared" si="3"/>
        <v>0</v>
      </c>
      <c r="AD15" s="2">
        <f t="shared" si="2"/>
        <v>39.86</v>
      </c>
      <c r="AE15" s="2"/>
    </row>
    <row r="16" spans="1:31" ht="27.6" x14ac:dyDescent="0.25">
      <c r="A16" s="2">
        <v>14</v>
      </c>
      <c r="B16" s="2">
        <v>2020200790</v>
      </c>
      <c r="C16" s="2" t="s">
        <v>74</v>
      </c>
      <c r="D16" s="2" t="s">
        <v>28</v>
      </c>
      <c r="E16" s="2">
        <v>15882110809</v>
      </c>
      <c r="F16" s="2" t="s">
        <v>75</v>
      </c>
      <c r="G16" s="2">
        <v>84.88</v>
      </c>
      <c r="H16" s="2">
        <v>38.200000000000003</v>
      </c>
      <c r="I16" s="2"/>
      <c r="J16" s="2"/>
      <c r="K16" s="2"/>
      <c r="L16" s="2"/>
      <c r="M16" s="2"/>
      <c r="N16" s="2"/>
      <c r="O16" s="2"/>
      <c r="P16" s="2"/>
      <c r="Q16" s="2"/>
      <c r="R16" s="2"/>
      <c r="S16" s="2"/>
      <c r="T16" s="2"/>
      <c r="U16" s="3" t="s">
        <v>76</v>
      </c>
      <c r="V16" s="2">
        <v>7</v>
      </c>
      <c r="W16" s="2">
        <v>7</v>
      </c>
      <c r="X16" s="2">
        <f t="shared" si="0"/>
        <v>3.15</v>
      </c>
      <c r="Y16" s="3" t="s">
        <v>77</v>
      </c>
      <c r="Z16" s="2"/>
      <c r="AA16" s="3" t="s">
        <v>78</v>
      </c>
      <c r="AB16" s="2">
        <v>3</v>
      </c>
      <c r="AC16" s="2">
        <f t="shared" si="3"/>
        <v>0.30000000000000004</v>
      </c>
      <c r="AD16" s="2">
        <f t="shared" si="2"/>
        <v>41.650000000000006</v>
      </c>
      <c r="AE16" s="2"/>
    </row>
    <row r="17" spans="1:31" ht="27.6" x14ac:dyDescent="0.25">
      <c r="A17" s="2">
        <v>15</v>
      </c>
      <c r="B17" s="2">
        <v>2020200791</v>
      </c>
      <c r="C17" s="2" t="s">
        <v>79</v>
      </c>
      <c r="D17" s="2" t="s">
        <v>28</v>
      </c>
      <c r="E17" s="2">
        <v>15884503583</v>
      </c>
      <c r="F17" s="2" t="s">
        <v>80</v>
      </c>
      <c r="G17" s="2">
        <v>85.52</v>
      </c>
      <c r="H17" s="2">
        <v>38.479999999999997</v>
      </c>
      <c r="I17" s="3"/>
      <c r="J17" s="3"/>
      <c r="K17" s="3"/>
      <c r="L17" s="3"/>
      <c r="M17" s="3"/>
      <c r="N17" s="3"/>
      <c r="O17" s="3"/>
      <c r="P17" s="3"/>
      <c r="Q17" s="3"/>
      <c r="R17" s="3"/>
      <c r="S17" s="3"/>
      <c r="T17" s="3"/>
      <c r="U17" s="3" t="s">
        <v>81</v>
      </c>
      <c r="V17" s="3">
        <v>7</v>
      </c>
      <c r="W17" s="3">
        <v>7</v>
      </c>
      <c r="X17" s="2">
        <f t="shared" si="0"/>
        <v>3.15</v>
      </c>
      <c r="Y17" s="3"/>
      <c r="Z17" s="3" t="s">
        <v>82</v>
      </c>
      <c r="AA17" s="3"/>
      <c r="AB17" s="2">
        <v>3.75</v>
      </c>
      <c r="AC17" s="2">
        <f t="shared" si="3"/>
        <v>0.375</v>
      </c>
      <c r="AD17" s="2">
        <f>X17+AC17+H17</f>
        <v>42.004999999999995</v>
      </c>
      <c r="AE17" s="2"/>
    </row>
    <row r="18" spans="1:31" ht="55.2" x14ac:dyDescent="0.25">
      <c r="A18" s="2">
        <v>16</v>
      </c>
      <c r="B18" s="2">
        <v>2020200792</v>
      </c>
      <c r="C18" s="2" t="s">
        <v>83</v>
      </c>
      <c r="D18" s="2" t="s">
        <v>28</v>
      </c>
      <c r="E18" s="2">
        <v>13618033126</v>
      </c>
      <c r="F18" s="2" t="s">
        <v>80</v>
      </c>
      <c r="G18" s="2">
        <v>85.58</v>
      </c>
      <c r="H18" s="2">
        <v>38.51</v>
      </c>
      <c r="I18" s="2" t="s">
        <v>43</v>
      </c>
      <c r="J18" s="2">
        <v>0</v>
      </c>
      <c r="K18" s="2" t="s">
        <v>43</v>
      </c>
      <c r="L18" s="2">
        <v>0</v>
      </c>
      <c r="M18" s="2" t="s">
        <v>43</v>
      </c>
      <c r="N18" s="2">
        <v>0</v>
      </c>
      <c r="O18" s="2" t="s">
        <v>43</v>
      </c>
      <c r="P18" s="2">
        <v>0</v>
      </c>
      <c r="Q18" s="2" t="s">
        <v>43</v>
      </c>
      <c r="R18" s="2">
        <v>0</v>
      </c>
      <c r="S18" s="2" t="s">
        <v>43</v>
      </c>
      <c r="T18" s="2">
        <v>0</v>
      </c>
      <c r="U18" s="2" t="s">
        <v>43</v>
      </c>
      <c r="V18" s="2">
        <v>0</v>
      </c>
      <c r="W18" s="2">
        <v>0</v>
      </c>
      <c r="X18" s="2">
        <f t="shared" si="0"/>
        <v>0</v>
      </c>
      <c r="Y18" s="2" t="s">
        <v>43</v>
      </c>
      <c r="Z18" s="2" t="s">
        <v>43</v>
      </c>
      <c r="AA18" s="3" t="s">
        <v>84</v>
      </c>
      <c r="AB18" s="2">
        <v>1.75</v>
      </c>
      <c r="AC18" s="2">
        <f t="shared" si="3"/>
        <v>0.17500000000000002</v>
      </c>
      <c r="AD18" s="2">
        <f t="shared" si="2"/>
        <v>38.684999999999995</v>
      </c>
      <c r="AE18" s="2"/>
    </row>
    <row r="19" spans="1:31" ht="27.6" x14ac:dyDescent="0.25">
      <c r="A19" s="2">
        <v>17</v>
      </c>
      <c r="B19" s="2">
        <v>2020200793</v>
      </c>
      <c r="C19" s="2" t="s">
        <v>85</v>
      </c>
      <c r="D19" s="2" t="s">
        <v>28</v>
      </c>
      <c r="E19" s="2">
        <v>17780617141</v>
      </c>
      <c r="F19" s="2" t="s">
        <v>66</v>
      </c>
      <c r="G19" s="2">
        <v>86.52</v>
      </c>
      <c r="H19" s="2">
        <v>38.933999999999997</v>
      </c>
      <c r="I19" s="2"/>
      <c r="J19" s="2"/>
      <c r="K19" s="2"/>
      <c r="L19" s="2"/>
      <c r="M19" s="2"/>
      <c r="N19" s="2"/>
      <c r="O19" s="2"/>
      <c r="P19" s="2"/>
      <c r="Q19" s="2"/>
      <c r="R19" s="2"/>
      <c r="S19" s="2"/>
      <c r="T19" s="2"/>
      <c r="U19" s="3" t="s">
        <v>86</v>
      </c>
      <c r="V19" s="2">
        <v>30</v>
      </c>
      <c r="W19" s="2">
        <v>30</v>
      </c>
      <c r="X19" s="2">
        <f t="shared" si="0"/>
        <v>13.5</v>
      </c>
      <c r="Y19" s="2"/>
      <c r="Z19" s="2"/>
      <c r="AA19" s="3"/>
      <c r="AB19" s="2"/>
      <c r="AC19" s="2">
        <f>AB19*0.1</f>
        <v>0</v>
      </c>
      <c r="AD19" s="2">
        <f t="shared" si="2"/>
        <v>52.433999999999997</v>
      </c>
      <c r="AE19" s="2"/>
    </row>
    <row r="20" spans="1:31" ht="179.4" x14ac:dyDescent="0.25">
      <c r="A20" s="2">
        <v>18</v>
      </c>
      <c r="B20" s="2">
        <v>2020200794</v>
      </c>
      <c r="C20" s="2" t="s">
        <v>87</v>
      </c>
      <c r="D20" s="2" t="s">
        <v>28</v>
      </c>
      <c r="E20" s="2">
        <v>15528010369</v>
      </c>
      <c r="F20" s="2" t="s">
        <v>88</v>
      </c>
      <c r="G20" s="10">
        <v>91.32</v>
      </c>
      <c r="H20" s="10">
        <f>G20*0.45</f>
        <v>41.094000000000001</v>
      </c>
      <c r="I20" s="3" t="s">
        <v>89</v>
      </c>
      <c r="J20" s="3">
        <v>28</v>
      </c>
      <c r="K20" s="3"/>
      <c r="L20" s="3"/>
      <c r="M20" s="3"/>
      <c r="N20" s="3"/>
      <c r="O20" s="3"/>
      <c r="P20" s="3"/>
      <c r="Q20" s="3"/>
      <c r="R20" s="3"/>
      <c r="S20" s="3" t="s">
        <v>90</v>
      </c>
      <c r="T20" s="3">
        <v>18</v>
      </c>
      <c r="U20" s="3" t="s">
        <v>91</v>
      </c>
      <c r="V20" s="3">
        <v>25</v>
      </c>
      <c r="W20" s="3">
        <v>71</v>
      </c>
      <c r="X20" s="2">
        <f t="shared" si="0"/>
        <v>31.95</v>
      </c>
      <c r="Y20" s="3" t="s">
        <v>92</v>
      </c>
      <c r="Z20" s="3" t="s">
        <v>43</v>
      </c>
      <c r="AA20" s="3" t="s">
        <v>93</v>
      </c>
      <c r="AB20" s="2">
        <v>6.5</v>
      </c>
      <c r="AC20" s="2">
        <f>AB20*0.1</f>
        <v>0.65</v>
      </c>
      <c r="AD20" s="2">
        <f t="shared" si="2"/>
        <v>73.694000000000003</v>
      </c>
      <c r="AE20" s="2"/>
    </row>
    <row r="21" spans="1:31" ht="27.6" x14ac:dyDescent="0.25">
      <c r="A21" s="2">
        <v>19</v>
      </c>
      <c r="B21" s="2">
        <v>2020200795</v>
      </c>
      <c r="C21" s="2" t="s">
        <v>94</v>
      </c>
      <c r="D21" s="2" t="s">
        <v>28</v>
      </c>
      <c r="E21" s="2">
        <v>15528010136</v>
      </c>
      <c r="F21" s="2" t="s">
        <v>54</v>
      </c>
      <c r="G21" s="2">
        <v>87.88</v>
      </c>
      <c r="H21" s="11">
        <f>G21*0.45</f>
        <v>39.545999999999999</v>
      </c>
      <c r="I21" s="3"/>
      <c r="J21" s="3"/>
      <c r="K21" s="3"/>
      <c r="L21" s="3"/>
      <c r="M21" s="3"/>
      <c r="N21" s="3"/>
      <c r="O21" s="3"/>
      <c r="P21" s="3"/>
      <c r="Q21" s="3"/>
      <c r="R21" s="3"/>
      <c r="S21" s="3"/>
      <c r="T21" s="3"/>
      <c r="U21" s="3" t="s">
        <v>95</v>
      </c>
      <c r="V21" s="3">
        <v>4</v>
      </c>
      <c r="W21" s="3">
        <v>4</v>
      </c>
      <c r="X21" s="2">
        <f t="shared" si="0"/>
        <v>1.8</v>
      </c>
      <c r="Y21" s="3" t="s">
        <v>96</v>
      </c>
      <c r="Z21" s="3"/>
      <c r="AA21" s="3"/>
      <c r="AB21" s="2">
        <v>3</v>
      </c>
      <c r="AC21" s="2">
        <f t="shared" ref="AC21:AC22" si="4">AB21*0.1</f>
        <v>0.30000000000000004</v>
      </c>
      <c r="AD21" s="2">
        <f t="shared" si="2"/>
        <v>41.646000000000001</v>
      </c>
      <c r="AE21" s="2"/>
    </row>
    <row r="22" spans="1:31" ht="151.80000000000001" x14ac:dyDescent="0.25">
      <c r="A22" s="2">
        <v>20</v>
      </c>
      <c r="B22" s="2">
        <v>2020200796</v>
      </c>
      <c r="C22" s="2" t="s">
        <v>97</v>
      </c>
      <c r="D22" s="2" t="s">
        <v>28</v>
      </c>
      <c r="E22" s="2">
        <v>17844683882</v>
      </c>
      <c r="F22" s="2" t="s">
        <v>98</v>
      </c>
      <c r="G22" s="2">
        <v>85.12</v>
      </c>
      <c r="H22" s="2">
        <v>38.299999999999997</v>
      </c>
      <c r="I22" s="3" t="s">
        <v>99</v>
      </c>
      <c r="J22" s="3">
        <v>15</v>
      </c>
      <c r="K22" s="3"/>
      <c r="L22" s="3"/>
      <c r="M22" s="3"/>
      <c r="N22" s="3"/>
      <c r="O22" s="3"/>
      <c r="P22" s="3"/>
      <c r="Q22" s="3" t="s">
        <v>100</v>
      </c>
      <c r="R22" s="3">
        <v>1</v>
      </c>
      <c r="S22" s="3"/>
      <c r="T22" s="3"/>
      <c r="U22" s="3" t="s">
        <v>101</v>
      </c>
      <c r="V22" s="3">
        <v>29</v>
      </c>
      <c r="W22" s="3">
        <f>J22+R22+V22</f>
        <v>45</v>
      </c>
      <c r="X22" s="2">
        <f>W22*0.45</f>
        <v>20.25</v>
      </c>
      <c r="Y22" s="3" t="s">
        <v>102</v>
      </c>
      <c r="Z22" s="3"/>
      <c r="AA22" s="3" t="s">
        <v>103</v>
      </c>
      <c r="AB22" s="2">
        <v>10</v>
      </c>
      <c r="AC22" s="2">
        <f t="shared" si="4"/>
        <v>1</v>
      </c>
      <c r="AD22" s="2">
        <f t="shared" si="2"/>
        <v>59.55</v>
      </c>
      <c r="AE22" s="2"/>
    </row>
    <row r="23" spans="1:31" ht="69" x14ac:dyDescent="0.25">
      <c r="A23" s="2">
        <v>21</v>
      </c>
      <c r="B23" s="2">
        <v>2020200797</v>
      </c>
      <c r="C23" s="2" t="s">
        <v>104</v>
      </c>
      <c r="D23" s="2" t="s">
        <v>28</v>
      </c>
      <c r="E23" s="2">
        <v>17760012196</v>
      </c>
      <c r="F23" s="2" t="s">
        <v>38</v>
      </c>
      <c r="G23" s="2">
        <v>84.74</v>
      </c>
      <c r="H23" s="2">
        <v>38.133000000000003</v>
      </c>
      <c r="I23" s="2"/>
      <c r="J23" s="2"/>
      <c r="K23" s="2"/>
      <c r="L23" s="2"/>
      <c r="M23" s="2"/>
      <c r="N23" s="2"/>
      <c r="O23" s="2"/>
      <c r="P23" s="2"/>
      <c r="Q23" s="2"/>
      <c r="R23" s="2"/>
      <c r="S23" s="2"/>
      <c r="T23" s="2"/>
      <c r="U23" s="2"/>
      <c r="V23" s="2"/>
      <c r="W23" s="2"/>
      <c r="X23" s="2"/>
      <c r="Y23" s="3" t="s">
        <v>105</v>
      </c>
      <c r="Z23" s="3" t="s">
        <v>106</v>
      </c>
      <c r="AA23" s="2"/>
      <c r="AB23" s="2">
        <v>6</v>
      </c>
      <c r="AC23" s="2">
        <f>AB23*0.1</f>
        <v>0.60000000000000009</v>
      </c>
      <c r="AD23" s="2">
        <f t="shared" si="2"/>
        <v>38.733000000000004</v>
      </c>
      <c r="AE23" s="2"/>
    </row>
    <row r="24" spans="1:31" ht="124.2" x14ac:dyDescent="0.25">
      <c r="A24" s="2">
        <v>22</v>
      </c>
      <c r="B24" s="3">
        <v>2020200801</v>
      </c>
      <c r="C24" s="2" t="s">
        <v>107</v>
      </c>
      <c r="D24" s="2" t="s">
        <v>28</v>
      </c>
      <c r="E24" s="2">
        <v>15223054863</v>
      </c>
      <c r="F24" s="2" t="s">
        <v>80</v>
      </c>
      <c r="G24" s="2">
        <v>84.6</v>
      </c>
      <c r="H24" s="2">
        <v>38.07</v>
      </c>
      <c r="I24" s="2"/>
      <c r="J24" s="2"/>
      <c r="K24" s="2"/>
      <c r="L24" s="2"/>
      <c r="M24" s="2"/>
      <c r="N24" s="2"/>
      <c r="O24" s="2"/>
      <c r="P24" s="2"/>
      <c r="Q24" s="3" t="s">
        <v>108</v>
      </c>
      <c r="R24" s="2">
        <v>10</v>
      </c>
      <c r="S24" s="2"/>
      <c r="T24" s="2"/>
      <c r="U24" s="3" t="s">
        <v>109</v>
      </c>
      <c r="V24" s="2">
        <v>26</v>
      </c>
      <c r="W24" s="2">
        <v>36</v>
      </c>
      <c r="X24" s="2">
        <v>18</v>
      </c>
      <c r="Y24" s="3" t="s">
        <v>110</v>
      </c>
      <c r="Z24" s="2"/>
      <c r="AA24" s="3" t="s">
        <v>111</v>
      </c>
      <c r="AB24" s="2">
        <v>5.75</v>
      </c>
      <c r="AC24" s="2">
        <f t="shared" ref="AC24:AC27" si="5">AB24*0.1</f>
        <v>0.57500000000000007</v>
      </c>
      <c r="AD24" s="2">
        <f t="shared" si="2"/>
        <v>56.644999999999996</v>
      </c>
      <c r="AE24" s="2"/>
    </row>
    <row r="25" spans="1:31" ht="27.6" x14ac:dyDescent="0.25">
      <c r="A25" s="2">
        <v>23</v>
      </c>
      <c r="B25" s="2">
        <v>2020200802</v>
      </c>
      <c r="C25" s="2" t="s">
        <v>112</v>
      </c>
      <c r="D25" s="2" t="s">
        <v>28</v>
      </c>
      <c r="E25" s="2">
        <v>18291882936</v>
      </c>
      <c r="F25" s="2" t="s">
        <v>113</v>
      </c>
      <c r="G25" s="2">
        <v>87.52</v>
      </c>
      <c r="H25" s="2">
        <v>39.380000000000003</v>
      </c>
      <c r="I25" s="2"/>
      <c r="J25" s="2">
        <v>0</v>
      </c>
      <c r="K25" s="2"/>
      <c r="L25" s="2">
        <v>0</v>
      </c>
      <c r="M25" s="2"/>
      <c r="N25" s="2">
        <v>0</v>
      </c>
      <c r="O25" s="2"/>
      <c r="P25" s="2">
        <v>0</v>
      </c>
      <c r="Q25" s="2"/>
      <c r="R25" s="2">
        <v>0</v>
      </c>
      <c r="S25" s="2"/>
      <c r="T25" s="2">
        <v>0</v>
      </c>
      <c r="U25" s="3" t="s">
        <v>114</v>
      </c>
      <c r="V25" s="2">
        <v>0</v>
      </c>
      <c r="W25" s="2">
        <v>0</v>
      </c>
      <c r="X25" s="2">
        <v>0</v>
      </c>
      <c r="Y25" s="2"/>
      <c r="Z25" s="2"/>
      <c r="AA25" s="2"/>
      <c r="AB25" s="2">
        <v>0</v>
      </c>
      <c r="AC25" s="2">
        <f t="shared" si="5"/>
        <v>0</v>
      </c>
      <c r="AD25" s="2">
        <f t="shared" si="2"/>
        <v>39.380000000000003</v>
      </c>
      <c r="AE25" s="2"/>
    </row>
    <row r="26" spans="1:31" ht="41.4" x14ac:dyDescent="0.25">
      <c r="A26" s="2">
        <v>24</v>
      </c>
      <c r="B26" s="2">
        <v>2020200804</v>
      </c>
      <c r="C26" s="2" t="s">
        <v>1045</v>
      </c>
      <c r="D26" s="2" t="s">
        <v>115</v>
      </c>
      <c r="E26" s="2">
        <v>17738759628</v>
      </c>
      <c r="F26" s="2" t="s">
        <v>116</v>
      </c>
      <c r="G26" s="2">
        <v>85.55</v>
      </c>
      <c r="H26" s="2">
        <v>38.5</v>
      </c>
      <c r="I26" s="2"/>
      <c r="J26" s="2"/>
      <c r="K26" s="2"/>
      <c r="L26" s="2"/>
      <c r="M26" s="2"/>
      <c r="N26" s="2"/>
      <c r="O26" s="2"/>
      <c r="P26" s="2"/>
      <c r="Q26" s="2"/>
      <c r="R26" s="2"/>
      <c r="S26" s="2"/>
      <c r="T26" s="2"/>
      <c r="U26" s="3" t="s">
        <v>117</v>
      </c>
      <c r="V26" s="2">
        <v>7</v>
      </c>
      <c r="W26" s="2">
        <v>7</v>
      </c>
      <c r="X26" s="2">
        <v>3.15</v>
      </c>
      <c r="Y26" s="2"/>
      <c r="Z26" s="2"/>
      <c r="AA26" s="3" t="s">
        <v>118</v>
      </c>
      <c r="AB26" s="2">
        <v>1.75</v>
      </c>
      <c r="AC26" s="2">
        <f t="shared" si="5"/>
        <v>0.17500000000000002</v>
      </c>
      <c r="AD26" s="2">
        <f t="shared" si="2"/>
        <v>41.825000000000003</v>
      </c>
      <c r="AE26" s="2"/>
    </row>
    <row r="27" spans="1:31" ht="27.6" x14ac:dyDescent="0.25">
      <c r="A27" s="2">
        <v>25</v>
      </c>
      <c r="B27" s="2">
        <v>2020200805</v>
      </c>
      <c r="C27" s="2" t="s">
        <v>1046</v>
      </c>
      <c r="D27" s="2" t="s">
        <v>115</v>
      </c>
      <c r="E27" s="2">
        <v>15520721510</v>
      </c>
      <c r="F27" s="2" t="s">
        <v>119</v>
      </c>
      <c r="G27" s="2">
        <v>89.08</v>
      </c>
      <c r="H27" s="2">
        <v>40.090000000000003</v>
      </c>
      <c r="I27" s="2"/>
      <c r="J27" s="2">
        <v>0</v>
      </c>
      <c r="K27" s="2"/>
      <c r="L27" s="2">
        <v>0</v>
      </c>
      <c r="M27" s="2"/>
      <c r="N27" s="2">
        <v>0</v>
      </c>
      <c r="O27" s="2"/>
      <c r="P27" s="2">
        <v>0</v>
      </c>
      <c r="Q27" s="2"/>
      <c r="R27" s="2">
        <v>0</v>
      </c>
      <c r="S27" s="2"/>
      <c r="T27" s="2">
        <v>0</v>
      </c>
      <c r="U27" s="3" t="s">
        <v>120</v>
      </c>
      <c r="V27" s="2">
        <v>7</v>
      </c>
      <c r="W27" s="2">
        <v>7</v>
      </c>
      <c r="X27" s="2">
        <v>3.15</v>
      </c>
      <c r="Y27" s="2"/>
      <c r="Z27" s="2"/>
      <c r="AA27" s="2"/>
      <c r="AB27" s="2">
        <v>0</v>
      </c>
      <c r="AC27" s="2">
        <f t="shared" si="5"/>
        <v>0</v>
      </c>
      <c r="AD27" s="2">
        <f t="shared" si="2"/>
        <v>43.24</v>
      </c>
      <c r="AE27" s="2"/>
    </row>
    <row r="28" spans="1:31" ht="94.8" x14ac:dyDescent="0.25">
      <c r="A28" s="2">
        <v>26</v>
      </c>
      <c r="B28" s="2">
        <v>2020200809</v>
      </c>
      <c r="C28" s="2" t="s">
        <v>121</v>
      </c>
      <c r="D28" s="2" t="s">
        <v>115</v>
      </c>
      <c r="E28" s="2">
        <v>13477940297</v>
      </c>
      <c r="F28" s="2" t="s">
        <v>122</v>
      </c>
      <c r="G28" s="2">
        <v>84.26</v>
      </c>
      <c r="H28" s="11">
        <f>G28*0.45</f>
        <v>37.917000000000002</v>
      </c>
      <c r="I28" s="12" t="s">
        <v>123</v>
      </c>
      <c r="J28" s="2">
        <v>0</v>
      </c>
      <c r="K28" s="2"/>
      <c r="L28" s="2"/>
      <c r="M28" s="2"/>
      <c r="N28" s="2"/>
      <c r="O28" s="2"/>
      <c r="P28" s="2"/>
      <c r="Q28" s="2"/>
      <c r="R28" s="2"/>
      <c r="S28" s="2"/>
      <c r="T28" s="2"/>
      <c r="U28" s="2"/>
      <c r="V28" s="2"/>
      <c r="W28" s="2">
        <v>0</v>
      </c>
      <c r="X28" s="2">
        <v>0</v>
      </c>
      <c r="Y28" s="2"/>
      <c r="Z28" s="2"/>
      <c r="AA28" s="2"/>
      <c r="AB28" s="2"/>
      <c r="AC28" s="2"/>
      <c r="AD28" s="2">
        <f t="shared" si="2"/>
        <v>37.917000000000002</v>
      </c>
      <c r="AE28" s="2"/>
    </row>
    <row r="29" spans="1:31" ht="31.2" x14ac:dyDescent="0.25">
      <c r="A29" s="2">
        <v>27</v>
      </c>
      <c r="B29" s="2">
        <v>2020200816</v>
      </c>
      <c r="C29" s="2" t="s">
        <v>1057</v>
      </c>
      <c r="D29" s="2" t="s">
        <v>1058</v>
      </c>
      <c r="E29" s="2">
        <v>18227192808</v>
      </c>
      <c r="F29" s="2" t="s">
        <v>124</v>
      </c>
      <c r="G29" s="2">
        <v>84.99</v>
      </c>
      <c r="H29" s="11">
        <f>G29*0.45</f>
        <v>38.2455</v>
      </c>
      <c r="I29" s="2"/>
      <c r="J29" s="2">
        <v>0</v>
      </c>
      <c r="K29" s="2"/>
      <c r="L29" s="2">
        <v>0</v>
      </c>
      <c r="M29" s="2"/>
      <c r="N29" s="2">
        <v>0</v>
      </c>
      <c r="O29" s="2"/>
      <c r="P29" s="2">
        <v>0</v>
      </c>
      <c r="Q29" s="2"/>
      <c r="R29" s="2">
        <v>0</v>
      </c>
      <c r="S29" s="2"/>
      <c r="T29" s="2">
        <v>0</v>
      </c>
      <c r="U29" s="13" t="s">
        <v>125</v>
      </c>
      <c r="V29" s="2">
        <v>7</v>
      </c>
      <c r="W29" s="2">
        <v>7</v>
      </c>
      <c r="X29" s="2">
        <f>W29*0.45</f>
        <v>3.15</v>
      </c>
      <c r="Y29" s="2"/>
      <c r="Z29" s="2"/>
      <c r="AA29" s="2"/>
      <c r="AB29" s="2">
        <v>0</v>
      </c>
      <c r="AC29" s="2">
        <v>0</v>
      </c>
      <c r="AD29" s="2">
        <f t="shared" si="2"/>
        <v>41.395499999999998</v>
      </c>
      <c r="AE29" s="2"/>
    </row>
    <row r="30" spans="1:31" ht="27.6" x14ac:dyDescent="0.25">
      <c r="A30" s="2">
        <v>28</v>
      </c>
      <c r="B30" s="2">
        <v>2020200822</v>
      </c>
      <c r="C30" s="2" t="s">
        <v>1035</v>
      </c>
      <c r="D30" s="2" t="s">
        <v>126</v>
      </c>
      <c r="E30" s="2">
        <v>13230436097</v>
      </c>
      <c r="F30" s="2" t="s">
        <v>127</v>
      </c>
      <c r="G30" s="2">
        <v>87.96</v>
      </c>
      <c r="H30" s="2">
        <v>39.590000000000003</v>
      </c>
      <c r="I30" s="3"/>
      <c r="J30" s="3"/>
      <c r="K30" s="3"/>
      <c r="L30" s="3"/>
      <c r="M30" s="3"/>
      <c r="N30" s="3"/>
      <c r="O30" s="3"/>
      <c r="P30" s="3"/>
      <c r="Q30" s="3"/>
      <c r="R30" s="3"/>
      <c r="S30" s="3"/>
      <c r="T30" s="3"/>
      <c r="U30" s="3"/>
      <c r="V30" s="3"/>
      <c r="W30" s="3">
        <v>0</v>
      </c>
      <c r="X30" s="2">
        <v>0</v>
      </c>
      <c r="Y30" s="3" t="s">
        <v>128</v>
      </c>
      <c r="Z30" s="3"/>
      <c r="AA30" s="3" t="s">
        <v>129</v>
      </c>
      <c r="AB30" s="2">
        <v>1.75</v>
      </c>
      <c r="AC30" s="2">
        <v>0.18</v>
      </c>
      <c r="AD30" s="2">
        <f t="shared" si="2"/>
        <v>39.770000000000003</v>
      </c>
      <c r="AE30" s="2"/>
    </row>
    <row r="31" spans="1:31" ht="27.6" x14ac:dyDescent="0.25">
      <c r="A31" s="2">
        <v>29</v>
      </c>
      <c r="B31" s="2">
        <v>2020200823</v>
      </c>
      <c r="C31" s="2" t="s">
        <v>1036</v>
      </c>
      <c r="D31" s="2" t="s">
        <v>126</v>
      </c>
      <c r="E31" s="2">
        <v>18382001032</v>
      </c>
      <c r="F31" s="2" t="s">
        <v>130</v>
      </c>
      <c r="G31" s="2">
        <v>80.37</v>
      </c>
      <c r="H31" s="2">
        <v>36.17</v>
      </c>
      <c r="I31" s="2"/>
      <c r="J31" s="2"/>
      <c r="K31" s="2"/>
      <c r="L31" s="2"/>
      <c r="M31" s="2"/>
      <c r="N31" s="2"/>
      <c r="O31" s="2"/>
      <c r="P31" s="2"/>
      <c r="Q31" s="2"/>
      <c r="R31" s="2"/>
      <c r="S31" s="3" t="s">
        <v>131</v>
      </c>
      <c r="T31" s="2">
        <v>1.125</v>
      </c>
      <c r="U31" s="3" t="s">
        <v>132</v>
      </c>
      <c r="V31" s="2">
        <v>7</v>
      </c>
      <c r="W31" s="2">
        <v>8.125</v>
      </c>
      <c r="X31" s="2">
        <v>3.66</v>
      </c>
      <c r="Y31" s="2"/>
      <c r="Z31" s="2"/>
      <c r="AA31" s="2"/>
      <c r="AB31" s="2"/>
      <c r="AC31" s="2"/>
      <c r="AD31" s="2">
        <f t="shared" si="2"/>
        <v>39.83</v>
      </c>
      <c r="AE31" s="2"/>
    </row>
    <row r="32" spans="1:31" ht="82.8" x14ac:dyDescent="0.25">
      <c r="A32" s="2">
        <v>30</v>
      </c>
      <c r="B32" s="2">
        <v>2020200829</v>
      </c>
      <c r="C32" s="2" t="s">
        <v>133</v>
      </c>
      <c r="D32" s="2" t="s">
        <v>126</v>
      </c>
      <c r="E32" s="2">
        <v>18379646722</v>
      </c>
      <c r="F32" s="2" t="s">
        <v>134</v>
      </c>
      <c r="G32" s="2">
        <v>89.57</v>
      </c>
      <c r="H32" s="2">
        <v>40.31</v>
      </c>
      <c r="I32" s="3"/>
      <c r="J32" s="3"/>
      <c r="K32" s="3"/>
      <c r="L32" s="3"/>
      <c r="M32" s="3"/>
      <c r="N32" s="3"/>
      <c r="O32" s="3"/>
      <c r="P32" s="3"/>
      <c r="Q32" s="3" t="s">
        <v>135</v>
      </c>
      <c r="R32" s="3">
        <v>0.4</v>
      </c>
      <c r="S32" s="3"/>
      <c r="T32" s="3"/>
      <c r="U32" s="3" t="s">
        <v>136</v>
      </c>
      <c r="V32" s="3">
        <v>0</v>
      </c>
      <c r="W32" s="3">
        <v>0.4</v>
      </c>
      <c r="X32" s="2">
        <v>0.18</v>
      </c>
      <c r="Y32" s="3" t="s">
        <v>137</v>
      </c>
      <c r="Z32" s="3"/>
      <c r="AA32" s="3" t="s">
        <v>138</v>
      </c>
      <c r="AB32" s="2">
        <v>2</v>
      </c>
      <c r="AC32" s="2">
        <v>0.2</v>
      </c>
      <c r="AD32" s="2">
        <f t="shared" si="2"/>
        <v>40.690000000000005</v>
      </c>
      <c r="AE32" s="2"/>
    </row>
    <row r="33" spans="1:31" ht="69" x14ac:dyDescent="0.25">
      <c r="A33" s="2">
        <v>31</v>
      </c>
      <c r="B33" s="2">
        <v>2020200830</v>
      </c>
      <c r="C33" s="2" t="s">
        <v>139</v>
      </c>
      <c r="D33" s="2" t="s">
        <v>126</v>
      </c>
      <c r="E33" s="2">
        <v>18980011095</v>
      </c>
      <c r="F33" s="2" t="s">
        <v>134</v>
      </c>
      <c r="G33" s="2">
        <v>87.35</v>
      </c>
      <c r="H33" s="2">
        <v>39.31</v>
      </c>
      <c r="I33" s="3"/>
      <c r="J33" s="3">
        <v>0</v>
      </c>
      <c r="K33" s="3"/>
      <c r="L33" s="3">
        <v>0</v>
      </c>
      <c r="M33" s="3"/>
      <c r="N33" s="3">
        <v>0</v>
      </c>
      <c r="O33" s="3"/>
      <c r="P33" s="3">
        <v>0</v>
      </c>
      <c r="Q33" s="3"/>
      <c r="R33" s="3">
        <v>0</v>
      </c>
      <c r="S33" s="3"/>
      <c r="T33" s="3">
        <v>0</v>
      </c>
      <c r="U33" s="3"/>
      <c r="V33" s="3">
        <v>0</v>
      </c>
      <c r="W33" s="3">
        <v>0</v>
      </c>
      <c r="X33" s="2">
        <v>0</v>
      </c>
      <c r="Y33" s="3" t="s">
        <v>140</v>
      </c>
      <c r="Z33" s="3"/>
      <c r="AA33" s="3" t="s">
        <v>141</v>
      </c>
      <c r="AB33" s="2">
        <v>3.25</v>
      </c>
      <c r="AC33" s="2">
        <v>0.33</v>
      </c>
      <c r="AD33" s="2">
        <f t="shared" si="2"/>
        <v>39.64</v>
      </c>
      <c r="AE33" s="2"/>
    </row>
    <row r="34" spans="1:31" ht="41.4" x14ac:dyDescent="0.25">
      <c r="A34" s="2">
        <v>32</v>
      </c>
      <c r="B34" s="3">
        <v>2020200768</v>
      </c>
      <c r="C34" s="3" t="s">
        <v>142</v>
      </c>
      <c r="D34" s="3" t="s">
        <v>28</v>
      </c>
      <c r="E34" s="3">
        <v>15882397942</v>
      </c>
      <c r="F34" s="3" t="s">
        <v>143</v>
      </c>
      <c r="G34" s="3">
        <v>87.56</v>
      </c>
      <c r="H34" s="3">
        <v>39.4</v>
      </c>
      <c r="I34" s="14"/>
      <c r="J34" s="14"/>
      <c r="K34" s="14"/>
      <c r="L34" s="14"/>
      <c r="M34" s="14"/>
      <c r="N34" s="14"/>
      <c r="O34" s="14"/>
      <c r="P34" s="14"/>
      <c r="Q34" s="14"/>
      <c r="R34" s="14"/>
      <c r="S34" s="14"/>
      <c r="T34" s="14"/>
      <c r="U34" s="14" t="s">
        <v>144</v>
      </c>
      <c r="V34" s="14">
        <v>15</v>
      </c>
      <c r="W34" s="14">
        <v>15</v>
      </c>
      <c r="X34" s="3">
        <v>6.75</v>
      </c>
      <c r="Y34" s="14" t="s">
        <v>145</v>
      </c>
      <c r="Z34" s="14"/>
      <c r="AA34" s="14" t="s">
        <v>146</v>
      </c>
      <c r="AB34" s="14">
        <v>2</v>
      </c>
      <c r="AC34" s="3">
        <v>0.2</v>
      </c>
      <c r="AD34" s="3">
        <f>H34+X34+AC34</f>
        <v>46.35</v>
      </c>
      <c r="AE34" s="3"/>
    </row>
    <row r="35" spans="1:31" ht="41.4" x14ac:dyDescent="0.25">
      <c r="A35" s="2">
        <v>33</v>
      </c>
      <c r="B35" s="15">
        <v>2020200787</v>
      </c>
      <c r="C35" s="3" t="s">
        <v>147</v>
      </c>
      <c r="D35" s="3" t="s">
        <v>28</v>
      </c>
      <c r="E35" s="15">
        <v>19982053313</v>
      </c>
      <c r="F35" s="3" t="s">
        <v>52</v>
      </c>
      <c r="G35" s="3">
        <v>87.47</v>
      </c>
      <c r="H35" s="3">
        <v>39.361499999999999</v>
      </c>
      <c r="I35" s="14" t="s">
        <v>43</v>
      </c>
      <c r="J35" s="14">
        <v>0</v>
      </c>
      <c r="K35" s="14" t="s">
        <v>43</v>
      </c>
      <c r="L35" s="14">
        <v>0</v>
      </c>
      <c r="M35" s="14" t="s">
        <v>43</v>
      </c>
      <c r="N35" s="14">
        <v>0</v>
      </c>
      <c r="O35" s="14" t="s">
        <v>43</v>
      </c>
      <c r="P35" s="14">
        <v>0</v>
      </c>
      <c r="Q35" s="14" t="s">
        <v>43</v>
      </c>
      <c r="R35" s="14">
        <v>0</v>
      </c>
      <c r="S35" s="14" t="s">
        <v>43</v>
      </c>
      <c r="T35" s="14">
        <v>0</v>
      </c>
      <c r="U35" s="14" t="s">
        <v>148</v>
      </c>
      <c r="V35" s="14">
        <v>10</v>
      </c>
      <c r="W35" s="14">
        <v>10</v>
      </c>
      <c r="X35" s="3">
        <v>4.5</v>
      </c>
      <c r="Y35" s="14" t="s">
        <v>43</v>
      </c>
      <c r="Z35" s="14" t="s">
        <v>43</v>
      </c>
      <c r="AA35" s="14" t="s">
        <v>149</v>
      </c>
      <c r="AB35" s="14">
        <v>0.5</v>
      </c>
      <c r="AC35" s="3">
        <v>0.05</v>
      </c>
      <c r="AD35" s="3">
        <f t="shared" ref="AD35:AD59" si="6">H35+X35+AC35</f>
        <v>43.911499999999997</v>
      </c>
      <c r="AE35" s="3"/>
    </row>
    <row r="36" spans="1:31" ht="27.6" x14ac:dyDescent="0.25">
      <c r="A36" s="2">
        <v>34</v>
      </c>
      <c r="B36" s="16">
        <v>2020200770</v>
      </c>
      <c r="C36" s="3" t="s">
        <v>150</v>
      </c>
      <c r="D36" s="3" t="s">
        <v>28</v>
      </c>
      <c r="E36" s="3">
        <v>19981482805</v>
      </c>
      <c r="F36" s="3" t="s">
        <v>151</v>
      </c>
      <c r="G36" s="3">
        <v>90.5</v>
      </c>
      <c r="H36" s="3">
        <v>40.729999999999997</v>
      </c>
      <c r="I36" s="3"/>
      <c r="J36" s="3"/>
      <c r="K36" s="3"/>
      <c r="L36" s="3"/>
      <c r="M36" s="3"/>
      <c r="N36" s="3"/>
      <c r="O36" s="3"/>
      <c r="P36" s="3"/>
      <c r="Q36" s="3"/>
      <c r="R36" s="3"/>
      <c r="S36" s="3"/>
      <c r="T36" s="3"/>
      <c r="U36" s="3" t="s">
        <v>152</v>
      </c>
      <c r="V36" s="3">
        <v>7</v>
      </c>
      <c r="W36" s="3">
        <v>7</v>
      </c>
      <c r="X36" s="3">
        <v>3.15</v>
      </c>
      <c r="Y36" s="3"/>
      <c r="Z36" s="3"/>
      <c r="AA36" s="3"/>
      <c r="AB36" s="3"/>
      <c r="AC36" s="3"/>
      <c r="AD36" s="3">
        <f t="shared" si="6"/>
        <v>43.879999999999995</v>
      </c>
      <c r="AE36" s="3"/>
    </row>
    <row r="37" spans="1:31" ht="41.4" x14ac:dyDescent="0.25">
      <c r="A37" s="2">
        <v>35</v>
      </c>
      <c r="B37" s="3">
        <v>2020200778</v>
      </c>
      <c r="C37" s="3" t="s">
        <v>153</v>
      </c>
      <c r="D37" s="3" t="s">
        <v>28</v>
      </c>
      <c r="E37" s="3">
        <v>15267323133</v>
      </c>
      <c r="F37" s="3" t="s">
        <v>52</v>
      </c>
      <c r="G37" s="3">
        <v>88.1</v>
      </c>
      <c r="H37" s="3">
        <f>G37*0.45</f>
        <v>39.644999999999996</v>
      </c>
      <c r="I37" s="3"/>
      <c r="J37" s="3"/>
      <c r="K37" s="3"/>
      <c r="L37" s="3"/>
      <c r="M37" s="3"/>
      <c r="N37" s="3"/>
      <c r="O37" s="3"/>
      <c r="P37" s="3"/>
      <c r="Q37" s="3"/>
      <c r="R37" s="3"/>
      <c r="S37" s="3"/>
      <c r="T37" s="3"/>
      <c r="U37" s="3" t="s">
        <v>154</v>
      </c>
      <c r="V37" s="3">
        <v>7</v>
      </c>
      <c r="W37" s="3">
        <v>7</v>
      </c>
      <c r="X37" s="3">
        <f>W37*0.45</f>
        <v>3.15</v>
      </c>
      <c r="Y37" s="3" t="s">
        <v>155</v>
      </c>
      <c r="Z37" s="3" t="s">
        <v>156</v>
      </c>
      <c r="AA37" s="3" t="s">
        <v>157</v>
      </c>
      <c r="AB37" s="3">
        <v>5</v>
      </c>
      <c r="AC37" s="3">
        <f>AB37*0.1</f>
        <v>0.5</v>
      </c>
      <c r="AD37" s="3">
        <f t="shared" si="6"/>
        <v>43.294999999999995</v>
      </c>
      <c r="AE37" s="3"/>
    </row>
    <row r="38" spans="1:31" ht="27.6" x14ac:dyDescent="0.25">
      <c r="A38" s="2">
        <v>36</v>
      </c>
      <c r="B38" s="3">
        <v>2020200751</v>
      </c>
      <c r="C38" s="3" t="s">
        <v>158</v>
      </c>
      <c r="D38" s="3" t="s">
        <v>28</v>
      </c>
      <c r="E38" s="3">
        <v>18716230878</v>
      </c>
      <c r="F38" s="3" t="s">
        <v>159</v>
      </c>
      <c r="G38" s="3">
        <v>84.37</v>
      </c>
      <c r="H38" s="3">
        <v>37.97</v>
      </c>
      <c r="I38" s="14"/>
      <c r="J38" s="14"/>
      <c r="K38" s="14"/>
      <c r="L38" s="14"/>
      <c r="M38" s="14"/>
      <c r="N38" s="14"/>
      <c r="O38" s="14"/>
      <c r="P38" s="14"/>
      <c r="Q38" s="14"/>
      <c r="R38" s="14"/>
      <c r="S38" s="14"/>
      <c r="T38" s="14"/>
      <c r="U38" s="14" t="s">
        <v>160</v>
      </c>
      <c r="V38" s="14">
        <v>10</v>
      </c>
      <c r="W38" s="14">
        <v>10</v>
      </c>
      <c r="X38" s="3">
        <v>4.5</v>
      </c>
      <c r="Y38" s="14"/>
      <c r="Z38" s="14"/>
      <c r="AA38" s="14"/>
      <c r="AB38" s="14"/>
      <c r="AC38" s="3"/>
      <c r="AD38" s="3">
        <f t="shared" si="6"/>
        <v>42.47</v>
      </c>
      <c r="AE38" s="3"/>
    </row>
    <row r="39" spans="1:31" ht="27.6" x14ac:dyDescent="0.25">
      <c r="A39" s="2">
        <v>37</v>
      </c>
      <c r="B39" s="3">
        <v>2020200803</v>
      </c>
      <c r="C39" s="3" t="s">
        <v>161</v>
      </c>
      <c r="D39" s="3" t="s">
        <v>28</v>
      </c>
      <c r="E39" s="3">
        <v>15209257089</v>
      </c>
      <c r="F39" s="3" t="s">
        <v>134</v>
      </c>
      <c r="G39" s="3">
        <v>88.25</v>
      </c>
      <c r="H39" s="3">
        <v>39.71</v>
      </c>
      <c r="I39" s="3"/>
      <c r="J39" s="3"/>
      <c r="K39" s="3"/>
      <c r="L39" s="3"/>
      <c r="M39" s="3"/>
      <c r="N39" s="3"/>
      <c r="O39" s="3"/>
      <c r="P39" s="3"/>
      <c r="Q39" s="3" t="s">
        <v>162</v>
      </c>
      <c r="R39" s="3">
        <v>1.5</v>
      </c>
      <c r="S39" s="3"/>
      <c r="T39" s="3"/>
      <c r="U39" s="3" t="s">
        <v>163</v>
      </c>
      <c r="V39" s="3">
        <v>0</v>
      </c>
      <c r="W39" s="3">
        <v>0</v>
      </c>
      <c r="X39" s="3">
        <v>0.67500000000000004</v>
      </c>
      <c r="Y39" s="3"/>
      <c r="Z39" s="3"/>
      <c r="AA39" s="3"/>
      <c r="AB39" s="3">
        <v>0</v>
      </c>
      <c r="AC39" s="3"/>
      <c r="AD39" s="3">
        <f t="shared" si="6"/>
        <v>40.384999999999998</v>
      </c>
      <c r="AE39" s="3"/>
    </row>
    <row r="40" spans="1:31" ht="27.6" x14ac:dyDescent="0.25">
      <c r="A40" s="2">
        <v>38</v>
      </c>
      <c r="B40" s="3">
        <v>2020200767</v>
      </c>
      <c r="C40" s="3" t="s">
        <v>164</v>
      </c>
      <c r="D40" s="3" t="s">
        <v>28</v>
      </c>
      <c r="E40" s="3">
        <v>13388163542</v>
      </c>
      <c r="F40" s="3" t="s">
        <v>165</v>
      </c>
      <c r="G40" s="3">
        <v>86.36</v>
      </c>
      <c r="H40" s="3">
        <v>38.86</v>
      </c>
      <c r="I40" s="3"/>
      <c r="J40" s="3"/>
      <c r="K40" s="3"/>
      <c r="L40" s="3"/>
      <c r="M40" s="3"/>
      <c r="N40" s="3"/>
      <c r="O40" s="3"/>
      <c r="P40" s="3"/>
      <c r="Q40" s="3"/>
      <c r="R40" s="3"/>
      <c r="S40" s="3"/>
      <c r="T40" s="3"/>
      <c r="U40" s="3" t="s">
        <v>166</v>
      </c>
      <c r="V40" s="3">
        <v>7</v>
      </c>
      <c r="W40" s="3">
        <v>7</v>
      </c>
      <c r="X40" s="3">
        <v>3.15</v>
      </c>
      <c r="Y40" s="3"/>
      <c r="Z40" s="3" t="s">
        <v>167</v>
      </c>
      <c r="AA40" s="3"/>
      <c r="AB40" s="3">
        <v>0</v>
      </c>
      <c r="AC40" s="3">
        <v>0</v>
      </c>
      <c r="AD40" s="3">
        <f t="shared" si="6"/>
        <v>42.01</v>
      </c>
      <c r="AE40" s="3"/>
    </row>
    <row r="41" spans="1:31" ht="41.4" x14ac:dyDescent="0.25">
      <c r="A41" s="2">
        <v>39</v>
      </c>
      <c r="B41" s="3">
        <v>2020200743</v>
      </c>
      <c r="C41" s="3" t="s">
        <v>1043</v>
      </c>
      <c r="D41" s="3" t="s">
        <v>28</v>
      </c>
      <c r="E41" s="3">
        <v>15282769391</v>
      </c>
      <c r="F41" s="3" t="s">
        <v>168</v>
      </c>
      <c r="G41" s="3">
        <v>82.1</v>
      </c>
      <c r="H41" s="3">
        <v>36.950000000000003</v>
      </c>
      <c r="I41" s="14"/>
      <c r="J41" s="14"/>
      <c r="K41" s="14"/>
      <c r="L41" s="14"/>
      <c r="M41" s="14"/>
      <c r="N41" s="14"/>
      <c r="O41" s="14"/>
      <c r="P41" s="14"/>
      <c r="Q41" s="14"/>
      <c r="R41" s="14"/>
      <c r="S41" s="14"/>
      <c r="T41" s="14"/>
      <c r="U41" s="14" t="s">
        <v>169</v>
      </c>
      <c r="V41" s="14"/>
      <c r="W41" s="14">
        <v>10</v>
      </c>
      <c r="X41" s="3">
        <v>4.5</v>
      </c>
      <c r="Y41" s="14" t="s">
        <v>170</v>
      </c>
      <c r="Z41" s="14" t="s">
        <v>171</v>
      </c>
      <c r="AA41" s="14"/>
      <c r="AB41" s="14">
        <v>1</v>
      </c>
      <c r="AC41" s="3">
        <v>0.1</v>
      </c>
      <c r="AD41" s="3">
        <f t="shared" si="6"/>
        <v>41.550000000000004</v>
      </c>
      <c r="AE41" s="3"/>
    </row>
    <row r="42" spans="1:31" ht="82.8" x14ac:dyDescent="0.25">
      <c r="A42" s="2">
        <v>40</v>
      </c>
      <c r="B42" s="3">
        <v>2020200798</v>
      </c>
      <c r="C42" s="3" t="s">
        <v>172</v>
      </c>
      <c r="D42" s="3" t="s">
        <v>28</v>
      </c>
      <c r="E42" s="3">
        <v>17882235702</v>
      </c>
      <c r="F42" s="3" t="s">
        <v>54</v>
      </c>
      <c r="G42" s="3">
        <v>89.9</v>
      </c>
      <c r="H42" s="5">
        <f>G42*45%</f>
        <v>40.455000000000005</v>
      </c>
      <c r="I42" s="3" t="s">
        <v>43</v>
      </c>
      <c r="J42" s="3">
        <v>0</v>
      </c>
      <c r="K42" s="3" t="s">
        <v>43</v>
      </c>
      <c r="L42" s="3">
        <v>0</v>
      </c>
      <c r="M42" s="3" t="s">
        <v>43</v>
      </c>
      <c r="N42" s="3">
        <v>0</v>
      </c>
      <c r="O42" s="3" t="s">
        <v>43</v>
      </c>
      <c r="P42" s="3">
        <v>0</v>
      </c>
      <c r="Q42" s="3" t="s">
        <v>43</v>
      </c>
      <c r="R42" s="3">
        <v>0</v>
      </c>
      <c r="S42" s="3" t="s">
        <v>43</v>
      </c>
      <c r="T42" s="3">
        <v>0</v>
      </c>
      <c r="U42" s="3" t="s">
        <v>43</v>
      </c>
      <c r="V42" s="3">
        <v>0</v>
      </c>
      <c r="W42" s="3">
        <v>0</v>
      </c>
      <c r="X42" s="5">
        <f>W42*V42</f>
        <v>0</v>
      </c>
      <c r="Y42" s="3" t="s">
        <v>173</v>
      </c>
      <c r="Z42" s="3" t="s">
        <v>174</v>
      </c>
      <c r="AA42" s="3" t="s">
        <v>175</v>
      </c>
      <c r="AB42" s="3">
        <f>3+2+0.5+0.75</f>
        <v>6.25</v>
      </c>
      <c r="AC42" s="5">
        <f>AB42*10%</f>
        <v>0.625</v>
      </c>
      <c r="AD42" s="3">
        <f t="shared" si="6"/>
        <v>41.080000000000005</v>
      </c>
      <c r="AE42" s="3"/>
    </row>
    <row r="43" spans="1:31" x14ac:dyDescent="0.25">
      <c r="A43" s="2">
        <v>41</v>
      </c>
      <c r="B43" s="3">
        <v>2020200750</v>
      </c>
      <c r="C43" s="3" t="s">
        <v>176</v>
      </c>
      <c r="D43" s="3" t="s">
        <v>28</v>
      </c>
      <c r="E43" s="3">
        <v>17864295904</v>
      </c>
      <c r="F43" s="3" t="s">
        <v>177</v>
      </c>
      <c r="G43" s="3">
        <v>88.25</v>
      </c>
      <c r="H43" s="3">
        <v>39.71</v>
      </c>
      <c r="I43" s="3"/>
      <c r="J43" s="3"/>
      <c r="K43" s="3"/>
      <c r="L43" s="3"/>
      <c r="M43" s="3"/>
      <c r="N43" s="3"/>
      <c r="O43" s="3"/>
      <c r="P43" s="3"/>
      <c r="Q43" s="3"/>
      <c r="R43" s="3"/>
      <c r="S43" s="3"/>
      <c r="T43" s="3"/>
      <c r="U43" s="3"/>
      <c r="V43" s="3"/>
      <c r="W43" s="3"/>
      <c r="X43" s="3"/>
      <c r="Y43" s="3"/>
      <c r="Z43" s="3"/>
      <c r="AA43" s="3"/>
      <c r="AB43" s="3"/>
      <c r="AC43" s="3"/>
      <c r="AD43" s="3">
        <f t="shared" si="6"/>
        <v>39.71</v>
      </c>
      <c r="AE43" s="3"/>
    </row>
    <row r="44" spans="1:31" ht="27.6" x14ac:dyDescent="0.25">
      <c r="A44" s="2">
        <v>42</v>
      </c>
      <c r="B44" s="15" t="s">
        <v>178</v>
      </c>
      <c r="C44" s="15" t="s">
        <v>179</v>
      </c>
      <c r="D44" s="3" t="s">
        <v>28</v>
      </c>
      <c r="E44" s="15" t="s">
        <v>180</v>
      </c>
      <c r="F44" s="15" t="s">
        <v>98</v>
      </c>
      <c r="G44" s="3">
        <v>86.9</v>
      </c>
      <c r="H44" s="3">
        <v>39.11</v>
      </c>
      <c r="I44" s="15"/>
      <c r="J44" s="15"/>
      <c r="K44" s="15"/>
      <c r="L44" s="15"/>
      <c r="M44" s="15"/>
      <c r="N44" s="15"/>
      <c r="O44" s="15"/>
      <c r="P44" s="15"/>
      <c r="Q44" s="15" t="s">
        <v>181</v>
      </c>
      <c r="R44" s="15" t="s">
        <v>182</v>
      </c>
      <c r="S44" s="15"/>
      <c r="T44" s="15"/>
      <c r="U44" s="15"/>
      <c r="V44" s="15"/>
      <c r="W44" s="15" t="s">
        <v>182</v>
      </c>
      <c r="X44" s="15" t="s">
        <v>183</v>
      </c>
      <c r="Y44" s="15"/>
      <c r="Z44" s="15"/>
      <c r="AA44" s="15"/>
      <c r="AB44" s="15" t="s">
        <v>184</v>
      </c>
      <c r="AC44" s="15" t="s">
        <v>184</v>
      </c>
      <c r="AD44" s="3">
        <f t="shared" si="6"/>
        <v>39.29</v>
      </c>
      <c r="AE44" s="15"/>
    </row>
    <row r="45" spans="1:31" x14ac:dyDescent="0.25">
      <c r="A45" s="2">
        <v>43</v>
      </c>
      <c r="B45" s="3">
        <v>2020200753</v>
      </c>
      <c r="C45" s="3" t="s">
        <v>1044</v>
      </c>
      <c r="D45" s="3" t="s">
        <v>28</v>
      </c>
      <c r="E45" s="3">
        <v>15129027822</v>
      </c>
      <c r="F45" s="3" t="s">
        <v>185</v>
      </c>
      <c r="G45" s="3">
        <v>87.32</v>
      </c>
      <c r="H45" s="3">
        <v>39.29</v>
      </c>
      <c r="I45" s="14"/>
      <c r="J45" s="14">
        <v>0</v>
      </c>
      <c r="K45" s="14"/>
      <c r="L45" s="14">
        <v>0</v>
      </c>
      <c r="M45" s="14"/>
      <c r="N45" s="14">
        <v>0</v>
      </c>
      <c r="O45" s="14"/>
      <c r="P45" s="14">
        <v>0</v>
      </c>
      <c r="Q45" s="14"/>
      <c r="R45" s="14">
        <v>0</v>
      </c>
      <c r="S45" s="14"/>
      <c r="T45" s="14">
        <v>0</v>
      </c>
      <c r="U45" s="14"/>
      <c r="V45" s="14">
        <v>0</v>
      </c>
      <c r="W45" s="14">
        <v>0</v>
      </c>
      <c r="X45" s="3">
        <v>0</v>
      </c>
      <c r="Y45" s="14"/>
      <c r="Z45" s="14"/>
      <c r="AA45" s="14"/>
      <c r="AB45" s="14">
        <v>0</v>
      </c>
      <c r="AC45" s="3">
        <v>0</v>
      </c>
      <c r="AD45" s="3">
        <f t="shared" si="6"/>
        <v>39.29</v>
      </c>
      <c r="AE45" s="3"/>
    </row>
    <row r="46" spans="1:31" x14ac:dyDescent="0.25">
      <c r="A46" s="2">
        <v>44</v>
      </c>
      <c r="B46" s="3">
        <v>2020200741</v>
      </c>
      <c r="C46" s="3" t="s">
        <v>186</v>
      </c>
      <c r="D46" s="3" t="s">
        <v>28</v>
      </c>
      <c r="E46" s="3">
        <v>19881859047</v>
      </c>
      <c r="F46" s="3" t="s">
        <v>165</v>
      </c>
      <c r="G46" s="3">
        <v>85.96</v>
      </c>
      <c r="H46" s="3">
        <v>38.682000000000002</v>
      </c>
      <c r="I46" s="3"/>
      <c r="J46" s="3"/>
      <c r="K46" s="3"/>
      <c r="L46" s="3"/>
      <c r="M46" s="3"/>
      <c r="N46" s="3"/>
      <c r="O46" s="3"/>
      <c r="P46" s="3"/>
      <c r="Q46" s="3"/>
      <c r="R46" s="3"/>
      <c r="S46" s="3"/>
      <c r="T46" s="3"/>
      <c r="U46" s="3"/>
      <c r="V46" s="3"/>
      <c r="W46" s="3"/>
      <c r="X46" s="3"/>
      <c r="Y46" s="3" t="s">
        <v>187</v>
      </c>
      <c r="Z46" s="3"/>
      <c r="AA46" s="3"/>
      <c r="AB46" s="3">
        <v>1</v>
      </c>
      <c r="AC46" s="3">
        <v>0.1</v>
      </c>
      <c r="AD46" s="3">
        <f t="shared" si="6"/>
        <v>38.782000000000004</v>
      </c>
      <c r="AE46" s="3"/>
    </row>
    <row r="47" spans="1:31" ht="82.8" x14ac:dyDescent="0.25">
      <c r="A47" s="2">
        <v>45</v>
      </c>
      <c r="B47" s="3">
        <v>2020200819</v>
      </c>
      <c r="C47" s="3" t="s">
        <v>188</v>
      </c>
      <c r="D47" s="3" t="s">
        <v>115</v>
      </c>
      <c r="E47" s="3">
        <v>18382047921</v>
      </c>
      <c r="F47" s="3" t="s">
        <v>189</v>
      </c>
      <c r="G47" s="14">
        <v>87.24</v>
      </c>
      <c r="H47" s="14">
        <v>39.258000000000003</v>
      </c>
      <c r="I47" s="14" t="s">
        <v>190</v>
      </c>
      <c r="J47" s="14">
        <v>28</v>
      </c>
      <c r="K47" s="14" t="s">
        <v>43</v>
      </c>
      <c r="L47" s="14">
        <v>0</v>
      </c>
      <c r="M47" s="14" t="s">
        <v>43</v>
      </c>
      <c r="N47" s="14">
        <v>0</v>
      </c>
      <c r="O47" s="14" t="s">
        <v>43</v>
      </c>
      <c r="P47" s="14">
        <v>0</v>
      </c>
      <c r="Q47" s="14" t="s">
        <v>43</v>
      </c>
      <c r="R47" s="14">
        <v>0</v>
      </c>
      <c r="S47" s="14" t="s">
        <v>43</v>
      </c>
      <c r="T47" s="14">
        <v>0</v>
      </c>
      <c r="U47" s="14" t="s">
        <v>191</v>
      </c>
      <c r="V47" s="14">
        <v>0</v>
      </c>
      <c r="W47" s="14">
        <v>28</v>
      </c>
      <c r="X47" s="14">
        <v>12.6</v>
      </c>
      <c r="Y47" s="14" t="s">
        <v>43</v>
      </c>
      <c r="Z47" s="14" t="s">
        <v>43</v>
      </c>
      <c r="AA47" s="3" t="s">
        <v>192</v>
      </c>
      <c r="AB47" s="3">
        <v>0</v>
      </c>
      <c r="AC47" s="3">
        <v>0</v>
      </c>
      <c r="AD47" s="3">
        <f t="shared" si="6"/>
        <v>51.858000000000004</v>
      </c>
      <c r="AE47" s="3"/>
    </row>
    <row r="48" spans="1:31" ht="55.2" x14ac:dyDescent="0.25">
      <c r="A48" s="2">
        <v>46</v>
      </c>
      <c r="B48" s="3">
        <v>2020200808</v>
      </c>
      <c r="C48" s="3" t="s">
        <v>193</v>
      </c>
      <c r="D48" s="3" t="s">
        <v>115</v>
      </c>
      <c r="E48" s="3">
        <v>18382035994</v>
      </c>
      <c r="F48" s="3" t="s">
        <v>194</v>
      </c>
      <c r="G48" s="3">
        <v>87.2</v>
      </c>
      <c r="H48" s="3">
        <v>39.24</v>
      </c>
      <c r="I48" s="3"/>
      <c r="J48" s="3"/>
      <c r="K48" s="3"/>
      <c r="L48" s="3"/>
      <c r="M48" s="3"/>
      <c r="N48" s="3"/>
      <c r="O48" s="3" t="s">
        <v>195</v>
      </c>
      <c r="P48" s="3">
        <v>7</v>
      </c>
      <c r="Q48" s="3"/>
      <c r="R48" s="3"/>
      <c r="S48" s="3"/>
      <c r="T48" s="3"/>
      <c r="U48" s="3"/>
      <c r="V48" s="3"/>
      <c r="W48" s="3">
        <v>7</v>
      </c>
      <c r="X48" s="3">
        <v>3.15</v>
      </c>
      <c r="Y48" s="3"/>
      <c r="Z48" s="3"/>
      <c r="AA48" s="3" t="s">
        <v>196</v>
      </c>
      <c r="AB48" s="3">
        <v>0</v>
      </c>
      <c r="AC48" s="3">
        <v>0</v>
      </c>
      <c r="AD48" s="3">
        <f t="shared" si="6"/>
        <v>42.39</v>
      </c>
      <c r="AE48" s="3"/>
    </row>
    <row r="49" spans="1:31" ht="82.8" x14ac:dyDescent="0.25">
      <c r="A49" s="2">
        <v>47</v>
      </c>
      <c r="B49" s="3">
        <v>2020200821</v>
      </c>
      <c r="C49" s="3" t="s">
        <v>197</v>
      </c>
      <c r="D49" s="3" t="s">
        <v>115</v>
      </c>
      <c r="E49" s="3">
        <v>15209279915</v>
      </c>
      <c r="F49" s="3" t="s">
        <v>197</v>
      </c>
      <c r="G49" s="3">
        <v>86.17</v>
      </c>
      <c r="H49" s="5">
        <f>0.45*G49</f>
        <v>38.776499999999999</v>
      </c>
      <c r="I49" s="3"/>
      <c r="J49" s="3"/>
      <c r="K49" s="3"/>
      <c r="L49" s="3"/>
      <c r="M49" s="3"/>
      <c r="N49" s="3"/>
      <c r="O49" s="3"/>
      <c r="P49" s="3"/>
      <c r="Q49" s="3" t="s">
        <v>198</v>
      </c>
      <c r="R49" s="3">
        <v>0.4</v>
      </c>
      <c r="S49" s="3"/>
      <c r="T49" s="3"/>
      <c r="U49" s="3" t="s">
        <v>199</v>
      </c>
      <c r="V49" s="3">
        <v>7</v>
      </c>
      <c r="W49" s="3">
        <v>7.4</v>
      </c>
      <c r="X49" s="5">
        <f>0.45*W49</f>
        <v>3.33</v>
      </c>
      <c r="Y49" s="3" t="s">
        <v>200</v>
      </c>
      <c r="Z49" s="3"/>
      <c r="AA49" s="3" t="s">
        <v>201</v>
      </c>
      <c r="AB49" s="3">
        <v>3</v>
      </c>
      <c r="AC49" s="3">
        <v>0.3</v>
      </c>
      <c r="AD49" s="3">
        <f t="shared" si="6"/>
        <v>42.406499999999994</v>
      </c>
      <c r="AE49" s="3"/>
    </row>
    <row r="50" spans="1:31" ht="41.4" x14ac:dyDescent="0.25">
      <c r="A50" s="2">
        <v>48</v>
      </c>
      <c r="B50" s="3">
        <v>2020200814</v>
      </c>
      <c r="C50" s="3" t="s">
        <v>202</v>
      </c>
      <c r="D50" s="3" t="s">
        <v>115</v>
      </c>
      <c r="E50" s="3">
        <v>15281703073</v>
      </c>
      <c r="F50" s="3" t="s">
        <v>203</v>
      </c>
      <c r="G50" s="3">
        <v>85.33</v>
      </c>
      <c r="H50" s="3">
        <v>38.398499999999999</v>
      </c>
      <c r="I50" s="3" t="s">
        <v>43</v>
      </c>
      <c r="J50" s="3">
        <v>0</v>
      </c>
      <c r="K50" s="3" t="s">
        <v>43</v>
      </c>
      <c r="L50" s="3">
        <v>0</v>
      </c>
      <c r="M50" s="3" t="s">
        <v>43</v>
      </c>
      <c r="N50" s="3">
        <v>0</v>
      </c>
      <c r="O50" s="3" t="s">
        <v>43</v>
      </c>
      <c r="P50" s="3">
        <v>0</v>
      </c>
      <c r="Q50" s="3" t="s">
        <v>43</v>
      </c>
      <c r="R50" s="3">
        <v>0</v>
      </c>
      <c r="S50" s="3" t="s">
        <v>43</v>
      </c>
      <c r="T50" s="3">
        <v>0</v>
      </c>
      <c r="U50" s="3" t="s">
        <v>204</v>
      </c>
      <c r="V50" s="3">
        <v>0</v>
      </c>
      <c r="W50" s="3">
        <v>0</v>
      </c>
      <c r="X50" s="3">
        <v>0</v>
      </c>
      <c r="Y50" s="3" t="s">
        <v>205</v>
      </c>
      <c r="Z50" s="3"/>
      <c r="AA50" s="3"/>
      <c r="AB50" s="3">
        <v>3</v>
      </c>
      <c r="AC50" s="3">
        <v>0.3</v>
      </c>
      <c r="AD50" s="3">
        <f t="shared" si="6"/>
        <v>38.698499999999996</v>
      </c>
      <c r="AE50" s="3"/>
    </row>
    <row r="51" spans="1:31" ht="69" x14ac:dyDescent="0.25">
      <c r="A51" s="2">
        <v>49</v>
      </c>
      <c r="B51" s="3">
        <v>2020200818</v>
      </c>
      <c r="C51" s="3" t="s">
        <v>206</v>
      </c>
      <c r="D51" s="3" t="s">
        <v>115</v>
      </c>
      <c r="E51" s="3">
        <v>15528120767</v>
      </c>
      <c r="F51" s="3" t="s">
        <v>207</v>
      </c>
      <c r="G51" s="17">
        <v>87.8</v>
      </c>
      <c r="H51" s="3">
        <v>39.51</v>
      </c>
      <c r="I51" s="3"/>
      <c r="J51" s="3"/>
      <c r="K51" s="3"/>
      <c r="L51" s="3"/>
      <c r="M51" s="3"/>
      <c r="N51" s="3"/>
      <c r="O51" s="3"/>
      <c r="P51" s="3"/>
      <c r="Q51" s="3"/>
      <c r="R51" s="3"/>
      <c r="S51" s="3" t="s">
        <v>208</v>
      </c>
      <c r="T51" s="17">
        <v>1.125</v>
      </c>
      <c r="U51" s="3"/>
      <c r="V51" s="3"/>
      <c r="W51" s="17">
        <v>1.125</v>
      </c>
      <c r="X51" s="17">
        <v>0.50624999999999998</v>
      </c>
      <c r="Y51" s="3"/>
      <c r="Z51" s="3"/>
      <c r="AA51" s="3" t="s">
        <v>209</v>
      </c>
      <c r="AB51" s="3">
        <v>0</v>
      </c>
      <c r="AC51" s="17">
        <v>0</v>
      </c>
      <c r="AD51" s="3">
        <f t="shared" si="6"/>
        <v>40.016249999999999</v>
      </c>
      <c r="AE51" s="3"/>
    </row>
    <row r="52" spans="1:31" x14ac:dyDescent="0.25">
      <c r="A52" s="2">
        <v>50</v>
      </c>
      <c r="B52" s="3">
        <v>2020200812</v>
      </c>
      <c r="C52" s="3" t="s">
        <v>210</v>
      </c>
      <c r="D52" s="3" t="s">
        <v>115</v>
      </c>
      <c r="E52" s="3">
        <v>13281215625</v>
      </c>
      <c r="F52" s="3" t="s">
        <v>211</v>
      </c>
      <c r="G52" s="3">
        <v>88.39</v>
      </c>
      <c r="H52" s="3">
        <v>39.78</v>
      </c>
      <c r="I52" s="3"/>
      <c r="J52" s="3"/>
      <c r="K52" s="3"/>
      <c r="L52" s="3"/>
      <c r="M52" s="3"/>
      <c r="N52" s="3"/>
      <c r="O52" s="3"/>
      <c r="P52" s="3"/>
      <c r="Q52" s="3"/>
      <c r="R52" s="3"/>
      <c r="S52" s="3"/>
      <c r="T52" s="3"/>
      <c r="U52" s="3"/>
      <c r="V52" s="3"/>
      <c r="W52" s="3"/>
      <c r="X52" s="3"/>
      <c r="Y52" s="3"/>
      <c r="Z52" s="3"/>
      <c r="AA52" s="3"/>
      <c r="AB52" s="3"/>
      <c r="AC52" s="3"/>
      <c r="AD52" s="3">
        <f t="shared" si="6"/>
        <v>39.78</v>
      </c>
      <c r="AE52" s="3"/>
    </row>
    <row r="53" spans="1:31" x14ac:dyDescent="0.25">
      <c r="A53" s="2">
        <v>51</v>
      </c>
      <c r="B53" s="15">
        <v>2020200813</v>
      </c>
      <c r="C53" s="3" t="s">
        <v>212</v>
      </c>
      <c r="D53" s="3" t="s">
        <v>115</v>
      </c>
      <c r="E53" s="15">
        <v>15282427964</v>
      </c>
      <c r="F53" s="3" t="s">
        <v>213</v>
      </c>
      <c r="G53" s="3">
        <v>77.92</v>
      </c>
      <c r="H53" s="3">
        <v>35.06</v>
      </c>
      <c r="I53" s="3" t="s">
        <v>43</v>
      </c>
      <c r="J53" s="3">
        <v>0</v>
      </c>
      <c r="K53" s="3" t="s">
        <v>43</v>
      </c>
      <c r="L53" s="3">
        <v>0</v>
      </c>
      <c r="M53" s="3" t="s">
        <v>43</v>
      </c>
      <c r="N53" s="3">
        <v>0</v>
      </c>
      <c r="O53" s="3" t="s">
        <v>43</v>
      </c>
      <c r="P53" s="3">
        <v>0</v>
      </c>
      <c r="Q53" s="3" t="s">
        <v>43</v>
      </c>
      <c r="R53" s="3">
        <v>0</v>
      </c>
      <c r="S53" s="3" t="s">
        <v>43</v>
      </c>
      <c r="T53" s="3">
        <v>0</v>
      </c>
      <c r="U53" s="3" t="s">
        <v>43</v>
      </c>
      <c r="V53" s="3">
        <v>0</v>
      </c>
      <c r="W53" s="3">
        <v>0</v>
      </c>
      <c r="X53" s="3">
        <v>0</v>
      </c>
      <c r="Y53" s="3" t="s">
        <v>43</v>
      </c>
      <c r="Z53" s="3" t="s">
        <v>43</v>
      </c>
      <c r="AA53" s="3" t="s">
        <v>43</v>
      </c>
      <c r="AB53" s="3">
        <v>0</v>
      </c>
      <c r="AC53" s="3">
        <v>0</v>
      </c>
      <c r="AD53" s="3">
        <f t="shared" si="6"/>
        <v>35.06</v>
      </c>
      <c r="AE53" s="3"/>
    </row>
    <row r="54" spans="1:31" ht="69" x14ac:dyDescent="0.25">
      <c r="A54" s="2">
        <v>52</v>
      </c>
      <c r="B54" s="3">
        <v>2020200824</v>
      </c>
      <c r="C54" s="3" t="s">
        <v>1037</v>
      </c>
      <c r="D54" s="3" t="s">
        <v>126</v>
      </c>
      <c r="E54" s="3">
        <v>15528037391</v>
      </c>
      <c r="F54" s="3" t="s">
        <v>66</v>
      </c>
      <c r="G54" s="3">
        <v>90.88</v>
      </c>
      <c r="H54" s="5">
        <v>40.896000000000001</v>
      </c>
      <c r="I54" s="14" t="s">
        <v>214</v>
      </c>
      <c r="J54" s="14">
        <v>37.5</v>
      </c>
      <c r="K54" s="14" t="s">
        <v>43</v>
      </c>
      <c r="L54" s="14">
        <v>0</v>
      </c>
      <c r="M54" s="14" t="s">
        <v>43</v>
      </c>
      <c r="N54" s="14">
        <v>0</v>
      </c>
      <c r="O54" s="14" t="s">
        <v>43</v>
      </c>
      <c r="P54" s="14">
        <v>0</v>
      </c>
      <c r="Q54" s="14" t="s">
        <v>43</v>
      </c>
      <c r="R54" s="14">
        <v>0</v>
      </c>
      <c r="S54" s="14" t="s">
        <v>43</v>
      </c>
      <c r="T54" s="14">
        <v>0</v>
      </c>
      <c r="U54" s="14" t="s">
        <v>215</v>
      </c>
      <c r="V54" s="14">
        <v>30</v>
      </c>
      <c r="W54" s="14">
        <v>67.5</v>
      </c>
      <c r="X54" s="3">
        <v>30.375</v>
      </c>
      <c r="Y54" s="14" t="s">
        <v>43</v>
      </c>
      <c r="Z54" s="14" t="s">
        <v>43</v>
      </c>
      <c r="AA54" s="14" t="s">
        <v>216</v>
      </c>
      <c r="AB54" s="14">
        <v>1.75</v>
      </c>
      <c r="AC54" s="5">
        <v>0.17499999999999999</v>
      </c>
      <c r="AD54" s="3">
        <f t="shared" si="6"/>
        <v>71.445999999999998</v>
      </c>
      <c r="AE54" s="3"/>
    </row>
    <row r="55" spans="1:31" ht="57" x14ac:dyDescent="0.25">
      <c r="A55" s="2">
        <v>53</v>
      </c>
      <c r="B55" s="15" t="s">
        <v>217</v>
      </c>
      <c r="C55" s="3" t="s">
        <v>1038</v>
      </c>
      <c r="D55" s="3" t="s">
        <v>126</v>
      </c>
      <c r="E55" s="3">
        <v>15528019363</v>
      </c>
      <c r="F55" s="3" t="s">
        <v>66</v>
      </c>
      <c r="G55" s="3">
        <v>89.87</v>
      </c>
      <c r="H55" s="17">
        <f>G55*0.45</f>
        <v>40.441500000000005</v>
      </c>
      <c r="I55" s="18" t="s">
        <v>218</v>
      </c>
      <c r="J55" s="3">
        <v>37.5</v>
      </c>
      <c r="K55" s="3"/>
      <c r="L55" s="3"/>
      <c r="M55" s="3"/>
      <c r="N55" s="3"/>
      <c r="O55" s="3"/>
      <c r="P55" s="3"/>
      <c r="Q55" s="3"/>
      <c r="R55" s="3"/>
      <c r="S55" s="3"/>
      <c r="T55" s="3"/>
      <c r="U55" s="3" t="s">
        <v>219</v>
      </c>
      <c r="V55" s="3">
        <v>30</v>
      </c>
      <c r="W55" s="3">
        <v>67.5</v>
      </c>
      <c r="X55" s="17">
        <f>W55*0.45</f>
        <v>30.375</v>
      </c>
      <c r="Y55" s="3"/>
      <c r="Z55" s="3"/>
      <c r="AA55" s="3"/>
      <c r="AB55" s="3"/>
      <c r="AC55" s="3"/>
      <c r="AD55" s="3">
        <f t="shared" si="6"/>
        <v>70.816500000000005</v>
      </c>
      <c r="AE55" s="3"/>
    </row>
    <row r="56" spans="1:31" ht="27.6" x14ac:dyDescent="0.25">
      <c r="A56" s="2">
        <v>54</v>
      </c>
      <c r="B56" s="15" t="s">
        <v>220</v>
      </c>
      <c r="C56" s="15" t="s">
        <v>1039</v>
      </c>
      <c r="D56" s="3" t="s">
        <v>126</v>
      </c>
      <c r="E56" s="15" t="s">
        <v>221</v>
      </c>
      <c r="F56" s="3" t="s">
        <v>222</v>
      </c>
      <c r="G56" s="3">
        <v>85.68</v>
      </c>
      <c r="H56" s="3">
        <v>38.56</v>
      </c>
      <c r="I56" s="19"/>
      <c r="J56" s="3"/>
      <c r="K56" s="3"/>
      <c r="L56" s="3"/>
      <c r="M56" s="3"/>
      <c r="N56" s="3"/>
      <c r="O56" s="3"/>
      <c r="P56" s="3"/>
      <c r="Q56" s="3"/>
      <c r="R56" s="3"/>
      <c r="S56" s="3"/>
      <c r="T56" s="3"/>
      <c r="U56" s="3" t="s">
        <v>223</v>
      </c>
      <c r="V56" s="3">
        <v>10</v>
      </c>
      <c r="W56" s="3">
        <v>10</v>
      </c>
      <c r="X56" s="3">
        <v>4.5</v>
      </c>
      <c r="Y56" s="3"/>
      <c r="Z56" s="3"/>
      <c r="AA56" s="3" t="s">
        <v>192</v>
      </c>
      <c r="AB56" s="3">
        <v>0</v>
      </c>
      <c r="AC56" s="3">
        <v>0</v>
      </c>
      <c r="AD56" s="3">
        <f t="shared" si="6"/>
        <v>43.06</v>
      </c>
      <c r="AE56" s="3"/>
    </row>
    <row r="57" spans="1:31" x14ac:dyDescent="0.25">
      <c r="A57" s="2">
        <v>55</v>
      </c>
      <c r="B57" s="3">
        <v>2020200835</v>
      </c>
      <c r="C57" s="3" t="s">
        <v>1034</v>
      </c>
      <c r="D57" s="3" t="s">
        <v>224</v>
      </c>
      <c r="E57" s="3">
        <v>17882263053</v>
      </c>
      <c r="F57" s="3" t="s">
        <v>33</v>
      </c>
      <c r="G57" s="3">
        <v>84.54</v>
      </c>
      <c r="H57" s="3">
        <v>38.04</v>
      </c>
      <c r="I57" s="3"/>
      <c r="J57" s="3">
        <v>0</v>
      </c>
      <c r="K57" s="3"/>
      <c r="L57" s="3">
        <v>0</v>
      </c>
      <c r="M57" s="3"/>
      <c r="N57" s="3">
        <v>0</v>
      </c>
      <c r="O57" s="3"/>
      <c r="P57" s="3">
        <v>0</v>
      </c>
      <c r="Q57" s="3"/>
      <c r="R57" s="3">
        <v>0</v>
      </c>
      <c r="S57" s="3"/>
      <c r="T57" s="3">
        <v>0</v>
      </c>
      <c r="U57" s="3"/>
      <c r="V57" s="3">
        <v>0</v>
      </c>
      <c r="W57" s="3">
        <v>0</v>
      </c>
      <c r="X57" s="3">
        <v>0</v>
      </c>
      <c r="Y57" s="3"/>
      <c r="Z57" s="3"/>
      <c r="AA57" s="3"/>
      <c r="AB57" s="3">
        <v>0</v>
      </c>
      <c r="AC57" s="3">
        <v>0</v>
      </c>
      <c r="AD57" s="3">
        <f t="shared" si="6"/>
        <v>38.04</v>
      </c>
      <c r="AE57" s="3"/>
    </row>
    <row r="58" spans="1:31" ht="27.6" x14ac:dyDescent="0.25">
      <c r="A58" s="2">
        <v>56</v>
      </c>
      <c r="B58" s="3">
        <v>2020200834</v>
      </c>
      <c r="C58" s="3" t="s">
        <v>225</v>
      </c>
      <c r="D58" s="3" t="s">
        <v>224</v>
      </c>
      <c r="E58" s="3">
        <v>15631177209</v>
      </c>
      <c r="F58" s="3" t="s">
        <v>226</v>
      </c>
      <c r="G58" s="3">
        <v>83.75</v>
      </c>
      <c r="H58" s="3">
        <v>37.69</v>
      </c>
      <c r="I58" s="3"/>
      <c r="J58" s="3"/>
      <c r="K58" s="3"/>
      <c r="L58" s="3"/>
      <c r="M58" s="3"/>
      <c r="N58" s="3"/>
      <c r="O58" s="3"/>
      <c r="P58" s="3"/>
      <c r="Q58" s="3"/>
      <c r="R58" s="3"/>
      <c r="S58" s="3"/>
      <c r="T58" s="3"/>
      <c r="U58" s="3"/>
      <c r="V58" s="3"/>
      <c r="W58" s="3"/>
      <c r="X58" s="3"/>
      <c r="Y58" s="3" t="s">
        <v>227</v>
      </c>
      <c r="Z58" s="3"/>
      <c r="AA58" s="3" t="s">
        <v>228</v>
      </c>
      <c r="AB58" s="3">
        <v>1</v>
      </c>
      <c r="AC58" s="3">
        <v>0.1</v>
      </c>
      <c r="AD58" s="3">
        <f t="shared" si="6"/>
        <v>37.79</v>
      </c>
      <c r="AE58" s="3"/>
    </row>
    <row r="59" spans="1:31" x14ac:dyDescent="0.25">
      <c r="A59" s="2">
        <v>57</v>
      </c>
      <c r="B59" s="3">
        <v>2020200836</v>
      </c>
      <c r="C59" s="3" t="s">
        <v>229</v>
      </c>
      <c r="D59" s="3" t="s">
        <v>224</v>
      </c>
      <c r="E59" s="3">
        <v>13281211753</v>
      </c>
      <c r="F59" s="3" t="s">
        <v>230</v>
      </c>
      <c r="G59" s="3">
        <v>82.71</v>
      </c>
      <c r="H59" s="3">
        <f>G59*0.45</f>
        <v>37.219499999999996</v>
      </c>
      <c r="I59" s="3"/>
      <c r="J59" s="3"/>
      <c r="K59" s="3"/>
      <c r="L59" s="3"/>
      <c r="M59" s="3"/>
      <c r="N59" s="3"/>
      <c r="O59" s="3"/>
      <c r="P59" s="3"/>
      <c r="Q59" s="3"/>
      <c r="R59" s="3"/>
      <c r="S59" s="3"/>
      <c r="T59" s="3"/>
      <c r="U59" s="3"/>
      <c r="V59" s="3"/>
      <c r="W59" s="3"/>
      <c r="X59" s="3"/>
      <c r="Y59" s="3"/>
      <c r="Z59" s="3"/>
      <c r="AA59" s="3"/>
      <c r="AB59" s="3"/>
      <c r="AC59" s="3"/>
      <c r="AD59" s="3">
        <f t="shared" si="6"/>
        <v>37.219499999999996</v>
      </c>
      <c r="AE59" s="3"/>
    </row>
    <row r="60" spans="1:31" ht="52.8" x14ac:dyDescent="0.25">
      <c r="A60" s="2">
        <v>58</v>
      </c>
      <c r="B60" s="20">
        <v>2020200765</v>
      </c>
      <c r="C60" s="20" t="s">
        <v>231</v>
      </c>
      <c r="D60" s="3" t="s">
        <v>28</v>
      </c>
      <c r="E60" s="20">
        <v>15528018231</v>
      </c>
      <c r="F60" s="20" t="s">
        <v>38</v>
      </c>
      <c r="G60" s="20">
        <v>84.8</v>
      </c>
      <c r="H60" s="20">
        <f>G60*0.45</f>
        <v>38.159999999999997</v>
      </c>
      <c r="I60" s="20" t="s">
        <v>232</v>
      </c>
      <c r="J60" s="20">
        <v>28</v>
      </c>
      <c r="K60" s="20"/>
      <c r="L60" s="20"/>
      <c r="M60" s="20"/>
      <c r="N60" s="20"/>
      <c r="O60" s="20"/>
      <c r="P60" s="20"/>
      <c r="Q60" s="20"/>
      <c r="R60" s="20"/>
      <c r="S60" s="20" t="s">
        <v>233</v>
      </c>
      <c r="T60" s="20">
        <v>22.5</v>
      </c>
      <c r="U60" s="20" t="s">
        <v>234</v>
      </c>
      <c r="V60" s="20">
        <v>15</v>
      </c>
      <c r="W60" s="20">
        <f>J60+L60+N60+P60+R60+T60+V60</f>
        <v>65.5</v>
      </c>
      <c r="X60" s="20">
        <f>W60*0.45</f>
        <v>29.475000000000001</v>
      </c>
      <c r="Y60" s="20"/>
      <c r="Z60" s="20"/>
      <c r="AA60" s="20" t="s">
        <v>235</v>
      </c>
      <c r="AB60" s="20">
        <v>1</v>
      </c>
      <c r="AC60" s="20">
        <f>AB60*0.1</f>
        <v>0.1</v>
      </c>
      <c r="AD60" s="20">
        <f>AC60+X60++H60</f>
        <v>67.734999999999999</v>
      </c>
      <c r="AE60" s="20"/>
    </row>
    <row r="61" spans="1:31" ht="66" x14ac:dyDescent="0.25">
      <c r="A61" s="2">
        <v>59</v>
      </c>
      <c r="B61" s="20">
        <v>2020200740</v>
      </c>
      <c r="C61" s="20" t="s">
        <v>236</v>
      </c>
      <c r="D61" s="3" t="s">
        <v>28</v>
      </c>
      <c r="E61" s="20">
        <v>15732126733</v>
      </c>
      <c r="F61" s="20" t="s">
        <v>88</v>
      </c>
      <c r="G61" s="20">
        <v>90.51</v>
      </c>
      <c r="H61" s="20">
        <f t="shared" ref="H61:H87" si="7">G61*0.45</f>
        <v>40.729500000000002</v>
      </c>
      <c r="I61" s="20"/>
      <c r="J61" s="20"/>
      <c r="K61" s="20"/>
      <c r="L61" s="20"/>
      <c r="M61" s="20"/>
      <c r="N61" s="20"/>
      <c r="O61" s="20"/>
      <c r="P61" s="20"/>
      <c r="Q61" s="20"/>
      <c r="R61" s="20"/>
      <c r="S61" s="20"/>
      <c r="T61" s="20"/>
      <c r="U61" s="20" t="s">
        <v>237</v>
      </c>
      <c r="V61" s="20">
        <v>25</v>
      </c>
      <c r="W61" s="20">
        <f t="shared" ref="W61:W87" si="8">J61+L61+N61+P61+R61+T61+V61</f>
        <v>25</v>
      </c>
      <c r="X61" s="20">
        <f t="shared" ref="X61:X87" si="9">W61*0.45</f>
        <v>11.25</v>
      </c>
      <c r="Y61" s="20" t="s">
        <v>238</v>
      </c>
      <c r="Z61" s="20"/>
      <c r="AA61" s="20" t="s">
        <v>239</v>
      </c>
      <c r="AB61" s="20">
        <v>4</v>
      </c>
      <c r="AC61" s="20">
        <f t="shared" ref="AC61:AC87" si="10">AB61*0.1</f>
        <v>0.4</v>
      </c>
      <c r="AD61" s="20">
        <f t="shared" ref="AD61:AD87" si="11">AC61+X61++H61</f>
        <v>52.3795</v>
      </c>
      <c r="AE61" s="20"/>
    </row>
    <row r="62" spans="1:31" ht="118.8" x14ac:dyDescent="0.25">
      <c r="A62" s="2">
        <v>60</v>
      </c>
      <c r="B62" s="20">
        <v>2020200764</v>
      </c>
      <c r="C62" s="20" t="s">
        <v>240</v>
      </c>
      <c r="D62" s="3" t="s">
        <v>28</v>
      </c>
      <c r="E62" s="20">
        <v>18200555483</v>
      </c>
      <c r="F62" s="20" t="s">
        <v>98</v>
      </c>
      <c r="G62" s="20">
        <v>86.55</v>
      </c>
      <c r="H62" s="20">
        <f t="shared" si="7"/>
        <v>38.947499999999998</v>
      </c>
      <c r="I62" s="20"/>
      <c r="J62" s="20"/>
      <c r="K62" s="20"/>
      <c r="L62" s="20"/>
      <c r="M62" s="20"/>
      <c r="N62" s="20"/>
      <c r="O62" s="20"/>
      <c r="P62" s="20"/>
      <c r="Q62" s="20" t="s">
        <v>241</v>
      </c>
      <c r="R62" s="20">
        <v>0.3</v>
      </c>
      <c r="S62" s="20"/>
      <c r="T62" s="20"/>
      <c r="U62" s="20" t="s">
        <v>152</v>
      </c>
      <c r="V62" s="20">
        <v>7</v>
      </c>
      <c r="W62" s="20">
        <f t="shared" si="8"/>
        <v>7.3</v>
      </c>
      <c r="X62" s="20">
        <f t="shared" si="9"/>
        <v>3.2850000000000001</v>
      </c>
      <c r="Y62" s="20" t="s">
        <v>227</v>
      </c>
      <c r="Z62" s="20"/>
      <c r="AA62" s="20" t="s">
        <v>242</v>
      </c>
      <c r="AB62" s="20">
        <v>3</v>
      </c>
      <c r="AC62" s="20">
        <f t="shared" si="10"/>
        <v>0.30000000000000004</v>
      </c>
      <c r="AD62" s="20">
        <f t="shared" si="11"/>
        <v>42.532499999999999</v>
      </c>
      <c r="AE62" s="20"/>
    </row>
    <row r="63" spans="1:31" ht="132" x14ac:dyDescent="0.25">
      <c r="A63" s="2">
        <v>61</v>
      </c>
      <c r="B63" s="20">
        <v>2020200746</v>
      </c>
      <c r="C63" s="20" t="s">
        <v>243</v>
      </c>
      <c r="D63" s="3" t="s">
        <v>28</v>
      </c>
      <c r="E63" s="20">
        <v>18662221553</v>
      </c>
      <c r="F63" s="20" t="s">
        <v>244</v>
      </c>
      <c r="G63" s="20">
        <v>88.73</v>
      </c>
      <c r="H63" s="20">
        <f t="shared" si="7"/>
        <v>39.9285</v>
      </c>
      <c r="I63" s="20"/>
      <c r="J63" s="20"/>
      <c r="K63" s="20"/>
      <c r="L63" s="20"/>
      <c r="M63" s="20"/>
      <c r="N63" s="20"/>
      <c r="O63" s="20"/>
      <c r="P63" s="20"/>
      <c r="Q63" s="20" t="s">
        <v>245</v>
      </c>
      <c r="R63" s="20">
        <v>2.6</v>
      </c>
      <c r="S63" s="20"/>
      <c r="T63" s="20"/>
      <c r="U63" s="20" t="s">
        <v>246</v>
      </c>
      <c r="V63" s="20">
        <v>0</v>
      </c>
      <c r="W63" s="20">
        <f t="shared" si="8"/>
        <v>2.6</v>
      </c>
      <c r="X63" s="20">
        <f t="shared" si="9"/>
        <v>1.1700000000000002</v>
      </c>
      <c r="Y63" s="20"/>
      <c r="Z63" s="20"/>
      <c r="AA63" s="20"/>
      <c r="AB63" s="20"/>
      <c r="AC63" s="20">
        <f t="shared" si="10"/>
        <v>0</v>
      </c>
      <c r="AD63" s="20">
        <f t="shared" si="11"/>
        <v>41.098500000000001</v>
      </c>
      <c r="AE63" s="20"/>
    </row>
    <row r="64" spans="1:31" ht="26.4" x14ac:dyDescent="0.25">
      <c r="A64" s="2">
        <v>62</v>
      </c>
      <c r="B64" s="20">
        <v>2020200763</v>
      </c>
      <c r="C64" s="20" t="s">
        <v>247</v>
      </c>
      <c r="D64" s="3" t="s">
        <v>28</v>
      </c>
      <c r="E64" s="20">
        <v>17713562947</v>
      </c>
      <c r="F64" s="20" t="s">
        <v>66</v>
      </c>
      <c r="G64" s="20">
        <v>83.52</v>
      </c>
      <c r="H64" s="20">
        <f t="shared" si="7"/>
        <v>37.583999999999996</v>
      </c>
      <c r="I64" s="20"/>
      <c r="J64" s="20"/>
      <c r="K64" s="20"/>
      <c r="L64" s="20"/>
      <c r="M64" s="20"/>
      <c r="N64" s="20"/>
      <c r="O64" s="20"/>
      <c r="P64" s="20"/>
      <c r="Q64" s="20"/>
      <c r="R64" s="20"/>
      <c r="S64" s="20"/>
      <c r="T64" s="20"/>
      <c r="U64" s="20" t="s">
        <v>234</v>
      </c>
      <c r="V64" s="20">
        <v>15</v>
      </c>
      <c r="W64" s="20">
        <f t="shared" si="8"/>
        <v>15</v>
      </c>
      <c r="X64" s="20">
        <f t="shared" si="9"/>
        <v>6.75</v>
      </c>
      <c r="Y64" s="20"/>
      <c r="Z64" s="20"/>
      <c r="AA64" s="20"/>
      <c r="AB64" s="20"/>
      <c r="AC64" s="20">
        <f t="shared" si="10"/>
        <v>0</v>
      </c>
      <c r="AD64" s="20">
        <f t="shared" si="11"/>
        <v>44.333999999999996</v>
      </c>
      <c r="AE64" s="20"/>
    </row>
    <row r="65" spans="1:31" ht="39.6" x14ac:dyDescent="0.25">
      <c r="A65" s="2">
        <v>63</v>
      </c>
      <c r="B65" s="20">
        <v>2020200742</v>
      </c>
      <c r="C65" s="20" t="s">
        <v>248</v>
      </c>
      <c r="D65" s="3" t="s">
        <v>28</v>
      </c>
      <c r="E65" s="20">
        <v>15528027862</v>
      </c>
      <c r="F65" s="20" t="s">
        <v>249</v>
      </c>
      <c r="G65" s="20">
        <v>86.03</v>
      </c>
      <c r="H65" s="20">
        <f t="shared" si="7"/>
        <v>38.713500000000003</v>
      </c>
      <c r="I65" s="20"/>
      <c r="J65" s="20"/>
      <c r="K65" s="20"/>
      <c r="L65" s="20"/>
      <c r="M65" s="20"/>
      <c r="N65" s="20"/>
      <c r="O65" s="20"/>
      <c r="P65" s="20"/>
      <c r="Q65" s="20"/>
      <c r="R65" s="20"/>
      <c r="S65" s="20" t="s">
        <v>250</v>
      </c>
      <c r="T65" s="20">
        <v>4.5</v>
      </c>
      <c r="U65" s="20" t="s">
        <v>251</v>
      </c>
      <c r="V65" s="20">
        <v>15</v>
      </c>
      <c r="W65" s="20">
        <f t="shared" si="8"/>
        <v>19.5</v>
      </c>
      <c r="X65" s="20">
        <f t="shared" si="9"/>
        <v>8.7750000000000004</v>
      </c>
      <c r="Y65" s="20" t="s">
        <v>252</v>
      </c>
      <c r="Z65" s="20"/>
      <c r="AA65" s="20"/>
      <c r="AB65" s="20">
        <v>1</v>
      </c>
      <c r="AC65" s="20">
        <f t="shared" si="10"/>
        <v>0.1</v>
      </c>
      <c r="AD65" s="20">
        <f t="shared" si="11"/>
        <v>47.588500000000003</v>
      </c>
      <c r="AE65" s="20"/>
    </row>
    <row r="66" spans="1:31" ht="26.4" x14ac:dyDescent="0.25">
      <c r="A66" s="2">
        <v>64</v>
      </c>
      <c r="B66" s="20">
        <v>2020200784</v>
      </c>
      <c r="C66" s="20" t="s">
        <v>253</v>
      </c>
      <c r="D66" s="3" t="s">
        <v>28</v>
      </c>
      <c r="E66" s="20">
        <v>18229816053</v>
      </c>
      <c r="F66" s="20" t="s">
        <v>165</v>
      </c>
      <c r="G66" s="20">
        <v>84.52</v>
      </c>
      <c r="H66" s="20">
        <f t="shared" si="7"/>
        <v>38.033999999999999</v>
      </c>
      <c r="I66" s="20"/>
      <c r="J66" s="20"/>
      <c r="K66" s="20"/>
      <c r="L66" s="20"/>
      <c r="M66" s="20"/>
      <c r="N66" s="20"/>
      <c r="O66" s="20"/>
      <c r="P66" s="20"/>
      <c r="Q66" s="20"/>
      <c r="R66" s="20"/>
      <c r="S66" s="20"/>
      <c r="T66" s="20"/>
      <c r="U66" s="20" t="s">
        <v>254</v>
      </c>
      <c r="V66" s="20">
        <v>10</v>
      </c>
      <c r="W66" s="20">
        <f t="shared" si="8"/>
        <v>10</v>
      </c>
      <c r="X66" s="20">
        <f t="shared" si="9"/>
        <v>4.5</v>
      </c>
      <c r="Y66" s="20" t="s">
        <v>255</v>
      </c>
      <c r="Z66" s="20"/>
      <c r="AA66" s="20"/>
      <c r="AB66" s="20">
        <v>1</v>
      </c>
      <c r="AC66" s="20">
        <f t="shared" si="10"/>
        <v>0.1</v>
      </c>
      <c r="AD66" s="20">
        <f t="shared" si="11"/>
        <v>42.634</v>
      </c>
      <c r="AE66" s="20"/>
    </row>
    <row r="67" spans="1:31" ht="26.4" x14ac:dyDescent="0.25">
      <c r="A67" s="2">
        <v>65</v>
      </c>
      <c r="B67" s="20">
        <v>2020200772</v>
      </c>
      <c r="C67" s="20" t="s">
        <v>256</v>
      </c>
      <c r="D67" s="3" t="s">
        <v>28</v>
      </c>
      <c r="E67" s="20">
        <v>17628033135</v>
      </c>
      <c r="F67" s="20" t="s">
        <v>54</v>
      </c>
      <c r="G67" s="20">
        <v>88</v>
      </c>
      <c r="H67" s="20">
        <f t="shared" si="7"/>
        <v>39.6</v>
      </c>
      <c r="I67" s="20"/>
      <c r="J67" s="20"/>
      <c r="K67" s="20"/>
      <c r="L67" s="20"/>
      <c r="M67" s="20"/>
      <c r="N67" s="20"/>
      <c r="O67" s="20"/>
      <c r="P67" s="20"/>
      <c r="Q67" s="20"/>
      <c r="R67" s="20"/>
      <c r="S67" s="20"/>
      <c r="T67" s="20"/>
      <c r="U67" s="20" t="s">
        <v>257</v>
      </c>
      <c r="V67" s="20">
        <v>7</v>
      </c>
      <c r="W67" s="20">
        <f t="shared" si="8"/>
        <v>7</v>
      </c>
      <c r="X67" s="20">
        <f t="shared" si="9"/>
        <v>3.15</v>
      </c>
      <c r="Y67" s="20"/>
      <c r="Z67" s="20"/>
      <c r="AA67" s="20" t="s">
        <v>258</v>
      </c>
      <c r="AB67" s="20">
        <v>2</v>
      </c>
      <c r="AC67" s="20">
        <f t="shared" si="10"/>
        <v>0.2</v>
      </c>
      <c r="AD67" s="20">
        <f t="shared" si="11"/>
        <v>42.95</v>
      </c>
      <c r="AE67" s="20"/>
    </row>
    <row r="68" spans="1:31" ht="26.4" x14ac:dyDescent="0.25">
      <c r="A68" s="2">
        <v>66</v>
      </c>
      <c r="B68" s="20">
        <v>2020200775</v>
      </c>
      <c r="C68" s="20" t="s">
        <v>259</v>
      </c>
      <c r="D68" s="3" t="s">
        <v>28</v>
      </c>
      <c r="E68" s="20">
        <v>13678123693</v>
      </c>
      <c r="F68" s="20" t="s">
        <v>260</v>
      </c>
      <c r="G68" s="20">
        <v>87.01</v>
      </c>
      <c r="H68" s="20">
        <f t="shared" si="7"/>
        <v>39.154500000000006</v>
      </c>
      <c r="I68" s="20"/>
      <c r="J68" s="20"/>
      <c r="K68" s="20"/>
      <c r="L68" s="20"/>
      <c r="M68" s="20"/>
      <c r="N68" s="20"/>
      <c r="O68" s="20"/>
      <c r="P68" s="20"/>
      <c r="Q68" s="20"/>
      <c r="R68" s="20"/>
      <c r="S68" s="20"/>
      <c r="T68" s="20"/>
      <c r="U68" s="20" t="s">
        <v>261</v>
      </c>
      <c r="V68" s="20">
        <v>10</v>
      </c>
      <c r="W68" s="20">
        <f t="shared" si="8"/>
        <v>10</v>
      </c>
      <c r="X68" s="20">
        <f t="shared" si="9"/>
        <v>4.5</v>
      </c>
      <c r="Y68" s="20"/>
      <c r="Z68" s="20"/>
      <c r="AA68" s="20"/>
      <c r="AB68" s="20"/>
      <c r="AC68" s="20">
        <f t="shared" si="10"/>
        <v>0</v>
      </c>
      <c r="AD68" s="20">
        <f t="shared" si="11"/>
        <v>43.654500000000006</v>
      </c>
      <c r="AE68" s="20"/>
    </row>
    <row r="69" spans="1:31" x14ac:dyDescent="0.25">
      <c r="A69" s="2">
        <v>67</v>
      </c>
      <c r="B69" s="20">
        <v>2020200738</v>
      </c>
      <c r="C69" s="20" t="s">
        <v>262</v>
      </c>
      <c r="D69" s="3" t="s">
        <v>28</v>
      </c>
      <c r="E69" s="20">
        <v>13103467810</v>
      </c>
      <c r="F69" s="20" t="s">
        <v>263</v>
      </c>
      <c r="G69" s="20">
        <v>84.56</v>
      </c>
      <c r="H69" s="20">
        <f t="shared" si="7"/>
        <v>38.052</v>
      </c>
      <c r="I69" s="20"/>
      <c r="J69" s="20"/>
      <c r="K69" s="20"/>
      <c r="L69" s="20"/>
      <c r="M69" s="20"/>
      <c r="N69" s="20"/>
      <c r="O69" s="20"/>
      <c r="P69" s="20"/>
      <c r="Q69" s="20"/>
      <c r="R69" s="20"/>
      <c r="S69" s="20"/>
      <c r="T69" s="20"/>
      <c r="U69" s="20" t="s">
        <v>264</v>
      </c>
      <c r="V69" s="20">
        <v>4</v>
      </c>
      <c r="W69" s="20">
        <f t="shared" si="8"/>
        <v>4</v>
      </c>
      <c r="X69" s="20">
        <f t="shared" si="9"/>
        <v>1.8</v>
      </c>
      <c r="Y69" s="20"/>
      <c r="Z69" s="20"/>
      <c r="AA69" s="20"/>
      <c r="AB69" s="20"/>
      <c r="AC69" s="20">
        <f t="shared" si="10"/>
        <v>0</v>
      </c>
      <c r="AD69" s="20">
        <f t="shared" si="11"/>
        <v>39.851999999999997</v>
      </c>
      <c r="AE69" s="20"/>
    </row>
    <row r="70" spans="1:31" ht="26.4" x14ac:dyDescent="0.25">
      <c r="A70" s="2">
        <v>68</v>
      </c>
      <c r="B70" s="20">
        <v>2020200782</v>
      </c>
      <c r="C70" s="20" t="s">
        <v>265</v>
      </c>
      <c r="D70" s="3" t="s">
        <v>28</v>
      </c>
      <c r="E70" s="20">
        <v>15528080519</v>
      </c>
      <c r="F70" s="20" t="s">
        <v>52</v>
      </c>
      <c r="G70" s="20">
        <v>88.76</v>
      </c>
      <c r="H70" s="20">
        <f t="shared" si="7"/>
        <v>39.942</v>
      </c>
      <c r="I70" s="20"/>
      <c r="J70" s="20"/>
      <c r="K70" s="20"/>
      <c r="L70" s="20"/>
      <c r="M70" s="20"/>
      <c r="N70" s="20"/>
      <c r="O70" s="20"/>
      <c r="P70" s="20"/>
      <c r="Q70" s="20"/>
      <c r="R70" s="20"/>
      <c r="S70" s="20"/>
      <c r="T70" s="20"/>
      <c r="U70" s="20" t="s">
        <v>264</v>
      </c>
      <c r="V70" s="20">
        <v>4</v>
      </c>
      <c r="W70" s="20">
        <f t="shared" si="8"/>
        <v>4</v>
      </c>
      <c r="X70" s="20">
        <f t="shared" si="9"/>
        <v>1.8</v>
      </c>
      <c r="Y70" s="20"/>
      <c r="Z70" s="20"/>
      <c r="AA70" s="20" t="s">
        <v>239</v>
      </c>
      <c r="AB70" s="20">
        <v>1</v>
      </c>
      <c r="AC70" s="20">
        <f t="shared" si="10"/>
        <v>0.1</v>
      </c>
      <c r="AD70" s="20">
        <f t="shared" si="11"/>
        <v>41.841999999999999</v>
      </c>
      <c r="AE70" s="20"/>
    </row>
    <row r="71" spans="1:31" ht="26.4" x14ac:dyDescent="0.25">
      <c r="A71" s="2">
        <v>69</v>
      </c>
      <c r="B71" s="20">
        <v>2020200773</v>
      </c>
      <c r="C71" s="20" t="s">
        <v>266</v>
      </c>
      <c r="D71" s="3" t="s">
        <v>28</v>
      </c>
      <c r="E71" s="20">
        <v>15528022515</v>
      </c>
      <c r="F71" s="20" t="s">
        <v>75</v>
      </c>
      <c r="G71" s="20">
        <v>88.18</v>
      </c>
      <c r="H71" s="20">
        <f t="shared" si="7"/>
        <v>39.681000000000004</v>
      </c>
      <c r="I71" s="20"/>
      <c r="J71" s="20"/>
      <c r="K71" s="20"/>
      <c r="L71" s="20"/>
      <c r="M71" s="20"/>
      <c r="N71" s="20"/>
      <c r="O71" s="20"/>
      <c r="P71" s="20"/>
      <c r="Q71" s="20"/>
      <c r="R71" s="20"/>
      <c r="S71" s="20"/>
      <c r="T71" s="20"/>
      <c r="U71" s="20" t="s">
        <v>257</v>
      </c>
      <c r="V71" s="20">
        <v>7</v>
      </c>
      <c r="W71" s="20">
        <f t="shared" si="8"/>
        <v>7</v>
      </c>
      <c r="X71" s="20">
        <f t="shared" si="9"/>
        <v>3.15</v>
      </c>
      <c r="Y71" s="20" t="s">
        <v>267</v>
      </c>
      <c r="Z71" s="20"/>
      <c r="AA71" s="20" t="s">
        <v>239</v>
      </c>
      <c r="AB71" s="20">
        <v>4</v>
      </c>
      <c r="AC71" s="20">
        <f t="shared" si="10"/>
        <v>0.4</v>
      </c>
      <c r="AD71" s="20">
        <f t="shared" si="11"/>
        <v>43.231000000000002</v>
      </c>
      <c r="AE71" s="20"/>
    </row>
    <row r="72" spans="1:31" ht="26.4" x14ac:dyDescent="0.25">
      <c r="A72" s="2">
        <v>70</v>
      </c>
      <c r="B72" s="20">
        <v>2020200785</v>
      </c>
      <c r="C72" s="20" t="s">
        <v>268</v>
      </c>
      <c r="D72" s="3" t="s">
        <v>28</v>
      </c>
      <c r="E72" s="20">
        <v>13668212013</v>
      </c>
      <c r="F72" s="20" t="s">
        <v>54</v>
      </c>
      <c r="G72" s="20">
        <v>86.82</v>
      </c>
      <c r="H72" s="20">
        <f t="shared" si="7"/>
        <v>39.068999999999996</v>
      </c>
      <c r="I72" s="20"/>
      <c r="J72" s="20"/>
      <c r="K72" s="20"/>
      <c r="L72" s="20"/>
      <c r="M72" s="20"/>
      <c r="N72" s="20"/>
      <c r="O72" s="20"/>
      <c r="P72" s="20"/>
      <c r="Q72" s="20"/>
      <c r="R72" s="20"/>
      <c r="S72" s="20"/>
      <c r="T72" s="20"/>
      <c r="U72" s="20" t="s">
        <v>269</v>
      </c>
      <c r="V72" s="20">
        <v>10</v>
      </c>
      <c r="W72" s="20">
        <f t="shared" si="8"/>
        <v>10</v>
      </c>
      <c r="X72" s="20">
        <f t="shared" si="9"/>
        <v>4.5</v>
      </c>
      <c r="Y72" s="20"/>
      <c r="Z72" s="20"/>
      <c r="AA72" s="20"/>
      <c r="AB72" s="20"/>
      <c r="AC72" s="20">
        <f t="shared" si="10"/>
        <v>0</v>
      </c>
      <c r="AD72" s="20">
        <f t="shared" si="11"/>
        <v>43.568999999999996</v>
      </c>
      <c r="AE72" s="20"/>
    </row>
    <row r="73" spans="1:31" ht="26.4" x14ac:dyDescent="0.25">
      <c r="A73" s="2">
        <v>71</v>
      </c>
      <c r="B73" s="20">
        <v>2020200754</v>
      </c>
      <c r="C73" s="20" t="s">
        <v>270</v>
      </c>
      <c r="D73" s="3" t="s">
        <v>28</v>
      </c>
      <c r="E73" s="20">
        <v>18860874568</v>
      </c>
      <c r="F73" s="20" t="s">
        <v>271</v>
      </c>
      <c r="G73" s="20">
        <v>85.83</v>
      </c>
      <c r="H73" s="20">
        <f t="shared" si="7"/>
        <v>38.6235</v>
      </c>
      <c r="I73" s="20" t="s">
        <v>272</v>
      </c>
      <c r="J73" s="20">
        <v>21</v>
      </c>
      <c r="K73" s="20"/>
      <c r="L73" s="20"/>
      <c r="M73" s="20"/>
      <c r="N73" s="20"/>
      <c r="O73" s="20"/>
      <c r="P73" s="20"/>
      <c r="Q73" s="20"/>
      <c r="R73" s="20"/>
      <c r="S73" s="20"/>
      <c r="T73" s="20"/>
      <c r="U73" s="20" t="s">
        <v>273</v>
      </c>
      <c r="V73" s="20">
        <v>10</v>
      </c>
      <c r="W73" s="20">
        <f t="shared" si="8"/>
        <v>31</v>
      </c>
      <c r="X73" s="20">
        <f t="shared" si="9"/>
        <v>13.950000000000001</v>
      </c>
      <c r="Y73" s="20"/>
      <c r="Z73" s="20"/>
      <c r="AA73" s="20" t="s">
        <v>274</v>
      </c>
      <c r="AB73" s="20">
        <v>1</v>
      </c>
      <c r="AC73" s="20">
        <f t="shared" si="10"/>
        <v>0.1</v>
      </c>
      <c r="AD73" s="20">
        <f t="shared" si="11"/>
        <v>52.673500000000004</v>
      </c>
      <c r="AE73" s="20"/>
    </row>
    <row r="74" spans="1:31" ht="26.4" x14ac:dyDescent="0.25">
      <c r="A74" s="2">
        <v>72</v>
      </c>
      <c r="B74" s="20">
        <v>2020200776</v>
      </c>
      <c r="C74" s="20" t="s">
        <v>275</v>
      </c>
      <c r="D74" s="3" t="s">
        <v>28</v>
      </c>
      <c r="E74" s="20">
        <v>15528096736</v>
      </c>
      <c r="F74" s="20" t="s">
        <v>38</v>
      </c>
      <c r="G74" s="20">
        <v>86.84</v>
      </c>
      <c r="H74" s="20">
        <f t="shared" si="7"/>
        <v>39.078000000000003</v>
      </c>
      <c r="I74" s="20"/>
      <c r="J74" s="20"/>
      <c r="K74" s="20"/>
      <c r="L74" s="20"/>
      <c r="M74" s="20"/>
      <c r="N74" s="20"/>
      <c r="O74" s="20"/>
      <c r="P74" s="20"/>
      <c r="Q74" s="20"/>
      <c r="R74" s="20"/>
      <c r="S74" s="20"/>
      <c r="T74" s="20"/>
      <c r="U74" s="20" t="s">
        <v>276</v>
      </c>
      <c r="V74" s="20">
        <v>15</v>
      </c>
      <c r="W74" s="20">
        <f t="shared" si="8"/>
        <v>15</v>
      </c>
      <c r="X74" s="20">
        <f t="shared" si="9"/>
        <v>6.75</v>
      </c>
      <c r="Y74" s="20" t="s">
        <v>277</v>
      </c>
      <c r="Z74" s="20"/>
      <c r="AA74" s="20" t="s">
        <v>239</v>
      </c>
      <c r="AB74" s="20">
        <v>2</v>
      </c>
      <c r="AC74" s="20">
        <f t="shared" si="10"/>
        <v>0.2</v>
      </c>
      <c r="AD74" s="20">
        <f t="shared" si="11"/>
        <v>46.028000000000006</v>
      </c>
      <c r="AE74" s="20"/>
    </row>
    <row r="75" spans="1:31" x14ac:dyDescent="0.25">
      <c r="A75" s="2">
        <v>73</v>
      </c>
      <c r="B75" s="20">
        <v>2020200747</v>
      </c>
      <c r="C75" s="20" t="s">
        <v>278</v>
      </c>
      <c r="D75" s="3" t="s">
        <v>28</v>
      </c>
      <c r="E75" s="20">
        <v>15262120024</v>
      </c>
      <c r="F75" s="20" t="s">
        <v>130</v>
      </c>
      <c r="G75" s="20">
        <v>86.75</v>
      </c>
      <c r="H75" s="20">
        <f t="shared" si="7"/>
        <v>39.037500000000001</v>
      </c>
      <c r="I75" s="20"/>
      <c r="J75" s="20"/>
      <c r="K75" s="20"/>
      <c r="L75" s="20"/>
      <c r="M75" s="20"/>
      <c r="N75" s="20"/>
      <c r="O75" s="20"/>
      <c r="P75" s="20"/>
      <c r="Q75" s="20"/>
      <c r="R75" s="20"/>
      <c r="S75" s="20"/>
      <c r="T75" s="20"/>
      <c r="U75" s="20" t="s">
        <v>279</v>
      </c>
      <c r="V75" s="20">
        <v>0</v>
      </c>
      <c r="W75" s="20">
        <f t="shared" si="8"/>
        <v>0</v>
      </c>
      <c r="X75" s="20">
        <f t="shared" si="9"/>
        <v>0</v>
      </c>
      <c r="Y75" s="20"/>
      <c r="Z75" s="20"/>
      <c r="AA75" s="20"/>
      <c r="AB75" s="20"/>
      <c r="AC75" s="20">
        <f t="shared" si="10"/>
        <v>0</v>
      </c>
      <c r="AD75" s="20">
        <f t="shared" si="11"/>
        <v>39.037500000000001</v>
      </c>
      <c r="AE75" s="20"/>
    </row>
    <row r="76" spans="1:31" x14ac:dyDescent="0.25">
      <c r="A76" s="2">
        <v>74</v>
      </c>
      <c r="B76" s="20">
        <v>2020200780</v>
      </c>
      <c r="C76" s="20" t="s">
        <v>280</v>
      </c>
      <c r="D76" s="3" t="s">
        <v>28</v>
      </c>
      <c r="E76" s="20">
        <v>15520791108</v>
      </c>
      <c r="F76" s="20" t="s">
        <v>52</v>
      </c>
      <c r="G76" s="20">
        <v>85.41</v>
      </c>
      <c r="H76" s="20">
        <f t="shared" si="7"/>
        <v>38.4345</v>
      </c>
      <c r="I76" s="20"/>
      <c r="J76" s="20"/>
      <c r="K76" s="20"/>
      <c r="L76" s="20"/>
      <c r="M76" s="20"/>
      <c r="N76" s="20"/>
      <c r="O76" s="20"/>
      <c r="P76" s="20"/>
      <c r="Q76" s="20"/>
      <c r="R76" s="20"/>
      <c r="S76" s="20"/>
      <c r="T76" s="20"/>
      <c r="U76" s="20" t="s">
        <v>264</v>
      </c>
      <c r="V76" s="20">
        <v>4</v>
      </c>
      <c r="W76" s="20">
        <f t="shared" si="8"/>
        <v>4</v>
      </c>
      <c r="X76" s="20">
        <f t="shared" si="9"/>
        <v>1.8</v>
      </c>
      <c r="Y76" s="20" t="s">
        <v>281</v>
      </c>
      <c r="Z76" s="20"/>
      <c r="AA76" s="20"/>
      <c r="AB76" s="20">
        <v>3</v>
      </c>
      <c r="AC76" s="20">
        <f t="shared" si="10"/>
        <v>0.30000000000000004</v>
      </c>
      <c r="AD76" s="20">
        <f t="shared" si="11"/>
        <v>40.534500000000001</v>
      </c>
      <c r="AE76" s="20"/>
    </row>
    <row r="77" spans="1:31" ht="52.8" x14ac:dyDescent="0.25">
      <c r="A77" s="2">
        <v>75</v>
      </c>
      <c r="B77" s="20">
        <v>2020200771</v>
      </c>
      <c r="C77" s="20" t="s">
        <v>282</v>
      </c>
      <c r="D77" s="3" t="s">
        <v>28</v>
      </c>
      <c r="E77" s="20">
        <v>15281998618</v>
      </c>
      <c r="F77" s="20" t="s">
        <v>283</v>
      </c>
      <c r="G77" s="20">
        <v>87.89</v>
      </c>
      <c r="H77" s="20">
        <f t="shared" si="7"/>
        <v>39.5505</v>
      </c>
      <c r="I77" s="20" t="s">
        <v>284</v>
      </c>
      <c r="J77" s="20"/>
      <c r="K77" s="20"/>
      <c r="L77" s="20"/>
      <c r="M77" s="20"/>
      <c r="N77" s="20"/>
      <c r="O77" s="20"/>
      <c r="P77" s="20"/>
      <c r="Q77" s="20"/>
      <c r="R77" s="20"/>
      <c r="S77" s="20"/>
      <c r="T77" s="20"/>
      <c r="U77" s="20" t="s">
        <v>273</v>
      </c>
      <c r="V77" s="20">
        <v>10</v>
      </c>
      <c r="W77" s="20">
        <f t="shared" si="8"/>
        <v>10</v>
      </c>
      <c r="X77" s="20">
        <f t="shared" si="9"/>
        <v>4.5</v>
      </c>
      <c r="Y77" s="20"/>
      <c r="Z77" s="20" t="s">
        <v>285</v>
      </c>
      <c r="AA77" s="20"/>
      <c r="AB77" s="20">
        <v>3</v>
      </c>
      <c r="AC77" s="20">
        <f t="shared" si="10"/>
        <v>0.30000000000000004</v>
      </c>
      <c r="AD77" s="20">
        <f t="shared" si="11"/>
        <v>44.350499999999997</v>
      </c>
      <c r="AE77" s="20"/>
    </row>
    <row r="78" spans="1:31" x14ac:dyDescent="0.25">
      <c r="A78" s="2">
        <v>76</v>
      </c>
      <c r="B78" s="20">
        <v>2020200744</v>
      </c>
      <c r="C78" s="20" t="s">
        <v>1033</v>
      </c>
      <c r="D78" s="3" t="s">
        <v>28</v>
      </c>
      <c r="E78" s="20">
        <v>13248160810</v>
      </c>
      <c r="F78" s="20" t="s">
        <v>80</v>
      </c>
      <c r="G78" s="20">
        <v>85.01</v>
      </c>
      <c r="H78" s="20">
        <f t="shared" si="7"/>
        <v>38.2545</v>
      </c>
      <c r="I78" s="20"/>
      <c r="J78" s="20"/>
      <c r="K78" s="20"/>
      <c r="L78" s="20"/>
      <c r="M78" s="20"/>
      <c r="N78" s="20"/>
      <c r="O78" s="20"/>
      <c r="P78" s="20"/>
      <c r="Q78" s="20"/>
      <c r="R78" s="20"/>
      <c r="S78" s="20"/>
      <c r="T78" s="20"/>
      <c r="U78" s="20"/>
      <c r="V78" s="20"/>
      <c r="W78" s="20">
        <f t="shared" si="8"/>
        <v>0</v>
      </c>
      <c r="X78" s="20">
        <f t="shared" si="9"/>
        <v>0</v>
      </c>
      <c r="Y78" s="20"/>
      <c r="Z78" s="20"/>
      <c r="AA78" s="20"/>
      <c r="AB78" s="20"/>
      <c r="AC78" s="20">
        <f t="shared" si="10"/>
        <v>0</v>
      </c>
      <c r="AD78" s="20">
        <f t="shared" si="11"/>
        <v>38.2545</v>
      </c>
      <c r="AE78" s="20"/>
    </row>
    <row r="79" spans="1:31" x14ac:dyDescent="0.25">
      <c r="A79" s="2">
        <v>77</v>
      </c>
      <c r="B79" s="20">
        <v>2020200806</v>
      </c>
      <c r="C79" s="20" t="s">
        <v>286</v>
      </c>
      <c r="D79" s="3" t="s">
        <v>115</v>
      </c>
      <c r="E79" s="20">
        <v>15281003971</v>
      </c>
      <c r="F79" s="20" t="s">
        <v>119</v>
      </c>
      <c r="G79" s="20">
        <v>88.62</v>
      </c>
      <c r="H79" s="20">
        <f t="shared" si="7"/>
        <v>39.879000000000005</v>
      </c>
      <c r="I79" s="20"/>
      <c r="J79" s="20"/>
      <c r="K79" s="20"/>
      <c r="L79" s="20"/>
      <c r="M79" s="20"/>
      <c r="N79" s="20"/>
      <c r="O79" s="20"/>
      <c r="P79" s="20"/>
      <c r="Q79" s="20"/>
      <c r="R79" s="20"/>
      <c r="S79" s="20"/>
      <c r="T79" s="20"/>
      <c r="U79" s="20"/>
      <c r="V79" s="20"/>
      <c r="W79" s="20">
        <f t="shared" si="8"/>
        <v>0</v>
      </c>
      <c r="X79" s="20">
        <f t="shared" si="9"/>
        <v>0</v>
      </c>
      <c r="Y79" s="20" t="s">
        <v>287</v>
      </c>
      <c r="Z79" s="20"/>
      <c r="AA79" s="20"/>
      <c r="AB79" s="20">
        <v>1</v>
      </c>
      <c r="AC79" s="20">
        <f>AB79*0.1</f>
        <v>0.1</v>
      </c>
      <c r="AD79" s="20">
        <f t="shared" si="11"/>
        <v>39.979000000000006</v>
      </c>
      <c r="AE79" s="20"/>
    </row>
    <row r="80" spans="1:31" ht="26.4" x14ac:dyDescent="0.25">
      <c r="A80" s="2">
        <v>78</v>
      </c>
      <c r="B80" s="20">
        <v>2020200811</v>
      </c>
      <c r="C80" s="20" t="s">
        <v>288</v>
      </c>
      <c r="D80" s="3" t="s">
        <v>115</v>
      </c>
      <c r="E80" s="20">
        <v>15345976448</v>
      </c>
      <c r="F80" s="20" t="s">
        <v>203</v>
      </c>
      <c r="G80" s="20">
        <v>86.92</v>
      </c>
      <c r="H80" s="20">
        <f t="shared" si="7"/>
        <v>39.114000000000004</v>
      </c>
      <c r="I80" s="20"/>
      <c r="J80" s="20"/>
      <c r="K80" s="20"/>
      <c r="L80" s="20"/>
      <c r="M80" s="20"/>
      <c r="N80" s="20"/>
      <c r="O80" s="20"/>
      <c r="P80" s="20"/>
      <c r="Q80" s="20"/>
      <c r="R80" s="20"/>
      <c r="S80" s="20"/>
      <c r="T80" s="20"/>
      <c r="U80" s="20" t="s">
        <v>289</v>
      </c>
      <c r="V80" s="20">
        <v>0</v>
      </c>
      <c r="W80" s="20">
        <f t="shared" si="8"/>
        <v>0</v>
      </c>
      <c r="X80" s="20">
        <f t="shared" si="9"/>
        <v>0</v>
      </c>
      <c r="Y80" s="20"/>
      <c r="Z80" s="20"/>
      <c r="AA80" s="20"/>
      <c r="AB80" s="20"/>
      <c r="AC80" s="20">
        <f t="shared" si="10"/>
        <v>0</v>
      </c>
      <c r="AD80" s="20">
        <f t="shared" si="11"/>
        <v>39.114000000000004</v>
      </c>
      <c r="AE80" s="20"/>
    </row>
    <row r="81" spans="1:31" x14ac:dyDescent="0.25">
      <c r="A81" s="2">
        <v>79</v>
      </c>
      <c r="B81" s="20">
        <v>2020200815</v>
      </c>
      <c r="C81" s="20" t="s">
        <v>290</v>
      </c>
      <c r="D81" s="3" t="s">
        <v>115</v>
      </c>
      <c r="E81" s="20">
        <v>13281096863</v>
      </c>
      <c r="F81" s="20" t="s">
        <v>291</v>
      </c>
      <c r="G81" s="20">
        <v>84.45</v>
      </c>
      <c r="H81" s="20">
        <f t="shared" si="7"/>
        <v>38.002500000000005</v>
      </c>
      <c r="I81" s="20"/>
      <c r="J81" s="20"/>
      <c r="K81" s="20"/>
      <c r="L81" s="20"/>
      <c r="M81" s="20"/>
      <c r="N81" s="20"/>
      <c r="O81" s="20"/>
      <c r="P81" s="20"/>
      <c r="Q81" s="20"/>
      <c r="R81" s="20"/>
      <c r="S81" s="20"/>
      <c r="T81" s="20"/>
      <c r="U81" s="20"/>
      <c r="V81" s="20"/>
      <c r="W81" s="20">
        <f t="shared" si="8"/>
        <v>0</v>
      </c>
      <c r="X81" s="20">
        <f t="shared" si="9"/>
        <v>0</v>
      </c>
      <c r="Y81" s="20"/>
      <c r="Z81" s="20"/>
      <c r="AA81" s="20"/>
      <c r="AB81" s="20"/>
      <c r="AC81" s="20">
        <f t="shared" si="10"/>
        <v>0</v>
      </c>
      <c r="AD81" s="20">
        <f t="shared" si="11"/>
        <v>38.002500000000005</v>
      </c>
      <c r="AE81" s="20"/>
    </row>
    <row r="82" spans="1:31" ht="26.4" x14ac:dyDescent="0.25">
      <c r="A82" s="2">
        <v>80</v>
      </c>
      <c r="B82" s="20">
        <v>2020200810</v>
      </c>
      <c r="C82" s="20" t="s">
        <v>292</v>
      </c>
      <c r="D82" s="3" t="s">
        <v>115</v>
      </c>
      <c r="E82" s="20">
        <v>18402866871</v>
      </c>
      <c r="F82" s="20" t="s">
        <v>124</v>
      </c>
      <c r="G82" s="20">
        <v>85.64</v>
      </c>
      <c r="H82" s="20">
        <f t="shared" si="7"/>
        <v>38.538000000000004</v>
      </c>
      <c r="I82" s="20"/>
      <c r="J82" s="20"/>
      <c r="K82" s="20"/>
      <c r="L82" s="20"/>
      <c r="M82" s="20"/>
      <c r="N82" s="20"/>
      <c r="O82" s="20"/>
      <c r="P82" s="20"/>
      <c r="Q82" s="20"/>
      <c r="R82" s="20"/>
      <c r="S82" s="20"/>
      <c r="T82" s="20"/>
      <c r="U82" s="20" t="s">
        <v>251</v>
      </c>
      <c r="V82" s="20">
        <v>15</v>
      </c>
      <c r="W82" s="20">
        <f t="shared" si="8"/>
        <v>15</v>
      </c>
      <c r="X82" s="20">
        <f t="shared" si="9"/>
        <v>6.75</v>
      </c>
      <c r="Y82" s="20"/>
      <c r="Z82" s="20"/>
      <c r="AA82" s="20" t="s">
        <v>239</v>
      </c>
      <c r="AB82" s="20">
        <v>1</v>
      </c>
      <c r="AC82" s="20">
        <f t="shared" si="10"/>
        <v>0.1</v>
      </c>
      <c r="AD82" s="20">
        <f t="shared" si="11"/>
        <v>45.388000000000005</v>
      </c>
      <c r="AE82" s="20"/>
    </row>
    <row r="83" spans="1:31" ht="26.4" x14ac:dyDescent="0.25">
      <c r="A83" s="2">
        <v>81</v>
      </c>
      <c r="B83" s="20">
        <v>2020200817</v>
      </c>
      <c r="C83" s="20" t="s">
        <v>293</v>
      </c>
      <c r="D83" s="3" t="s">
        <v>115</v>
      </c>
      <c r="E83" s="20">
        <v>18349367059</v>
      </c>
      <c r="F83" s="20" t="s">
        <v>124</v>
      </c>
      <c r="G83" s="20">
        <v>87.54</v>
      </c>
      <c r="H83" s="20">
        <f t="shared" si="7"/>
        <v>39.393000000000001</v>
      </c>
      <c r="I83" s="20"/>
      <c r="J83" s="20"/>
      <c r="K83" s="20"/>
      <c r="L83" s="20"/>
      <c r="M83" s="20"/>
      <c r="N83" s="20"/>
      <c r="O83" s="20"/>
      <c r="P83" s="20"/>
      <c r="Q83" s="20"/>
      <c r="R83" s="20"/>
      <c r="S83" s="20"/>
      <c r="T83" s="20"/>
      <c r="U83" s="20" t="s">
        <v>251</v>
      </c>
      <c r="V83" s="20">
        <v>15</v>
      </c>
      <c r="W83" s="20">
        <f t="shared" si="8"/>
        <v>15</v>
      </c>
      <c r="X83" s="20">
        <f t="shared" si="9"/>
        <v>6.75</v>
      </c>
      <c r="Y83" s="20" t="s">
        <v>294</v>
      </c>
      <c r="Z83" s="20"/>
      <c r="AA83" s="20" t="s">
        <v>239</v>
      </c>
      <c r="AB83" s="20">
        <v>3</v>
      </c>
      <c r="AC83" s="20">
        <f t="shared" si="10"/>
        <v>0.30000000000000004</v>
      </c>
      <c r="AD83" s="20">
        <f t="shared" si="11"/>
        <v>46.442999999999998</v>
      </c>
      <c r="AE83" s="20"/>
    </row>
    <row r="84" spans="1:31" ht="26.4" x14ac:dyDescent="0.25">
      <c r="A84" s="2">
        <v>82</v>
      </c>
      <c r="B84" s="20">
        <v>2020200807</v>
      </c>
      <c r="C84" s="20" t="s">
        <v>295</v>
      </c>
      <c r="D84" s="3" t="s">
        <v>115</v>
      </c>
      <c r="E84" s="20">
        <v>13881778220</v>
      </c>
      <c r="F84" s="20" t="s">
        <v>124</v>
      </c>
      <c r="G84" s="20">
        <v>87.3</v>
      </c>
      <c r="H84" s="20">
        <f t="shared" si="7"/>
        <v>39.284999999999997</v>
      </c>
      <c r="I84" s="20"/>
      <c r="J84" s="20"/>
      <c r="K84" s="20"/>
      <c r="L84" s="20"/>
      <c r="M84" s="20"/>
      <c r="N84" s="20"/>
      <c r="O84" s="20"/>
      <c r="P84" s="20"/>
      <c r="Q84" s="20"/>
      <c r="R84" s="20"/>
      <c r="S84" s="20"/>
      <c r="T84" s="20"/>
      <c r="U84" s="20" t="s">
        <v>251</v>
      </c>
      <c r="V84" s="20">
        <v>15</v>
      </c>
      <c r="W84" s="20">
        <f t="shared" si="8"/>
        <v>15</v>
      </c>
      <c r="X84" s="20">
        <f t="shared" si="9"/>
        <v>6.75</v>
      </c>
      <c r="Y84" s="20" t="s">
        <v>296</v>
      </c>
      <c r="Z84" s="20"/>
      <c r="AA84" s="20" t="s">
        <v>239</v>
      </c>
      <c r="AB84" s="20">
        <v>3</v>
      </c>
      <c r="AC84" s="20">
        <f t="shared" si="10"/>
        <v>0.30000000000000004</v>
      </c>
      <c r="AD84" s="20">
        <f t="shared" si="11"/>
        <v>46.334999999999994</v>
      </c>
      <c r="AE84" s="20"/>
    </row>
    <row r="85" spans="1:31" ht="26.4" x14ac:dyDescent="0.25">
      <c r="A85" s="2">
        <v>83</v>
      </c>
      <c r="B85" s="20">
        <v>2020200827</v>
      </c>
      <c r="C85" s="20" t="s">
        <v>297</v>
      </c>
      <c r="D85" s="3" t="s">
        <v>126</v>
      </c>
      <c r="E85" s="20">
        <v>15328769959</v>
      </c>
      <c r="F85" s="20" t="s">
        <v>48</v>
      </c>
      <c r="G85" s="20">
        <v>86.35</v>
      </c>
      <c r="H85" s="20">
        <f t="shared" si="7"/>
        <v>38.857500000000002</v>
      </c>
      <c r="I85" s="20"/>
      <c r="J85" s="20"/>
      <c r="K85" s="20"/>
      <c r="L85" s="20"/>
      <c r="M85" s="20"/>
      <c r="N85" s="20"/>
      <c r="O85" s="20"/>
      <c r="P85" s="20"/>
      <c r="Q85" s="20"/>
      <c r="R85" s="20"/>
      <c r="S85" s="20"/>
      <c r="T85" s="20"/>
      <c r="U85" s="20" t="s">
        <v>298</v>
      </c>
      <c r="V85" s="20">
        <v>4</v>
      </c>
      <c r="W85" s="20">
        <f t="shared" si="8"/>
        <v>4</v>
      </c>
      <c r="X85" s="20">
        <f t="shared" si="9"/>
        <v>1.8</v>
      </c>
      <c r="Y85" s="20" t="s">
        <v>299</v>
      </c>
      <c r="Z85" s="20"/>
      <c r="AA85" s="20"/>
      <c r="AB85" s="20">
        <v>0</v>
      </c>
      <c r="AC85" s="20">
        <f t="shared" si="10"/>
        <v>0</v>
      </c>
      <c r="AD85" s="20">
        <f t="shared" si="11"/>
        <v>40.657499999999999</v>
      </c>
      <c r="AE85" s="20"/>
    </row>
    <row r="86" spans="1:31" x14ac:dyDescent="0.25">
      <c r="A86" s="2">
        <v>84</v>
      </c>
      <c r="B86" s="20">
        <v>2020200825</v>
      </c>
      <c r="C86" s="20" t="s">
        <v>300</v>
      </c>
      <c r="D86" s="3" t="s">
        <v>126</v>
      </c>
      <c r="E86" s="20">
        <v>15328628662</v>
      </c>
      <c r="F86" s="20" t="s">
        <v>134</v>
      </c>
      <c r="G86" s="20">
        <v>86.79</v>
      </c>
      <c r="H86" s="20">
        <f t="shared" si="7"/>
        <v>39.055500000000002</v>
      </c>
      <c r="I86" s="20"/>
      <c r="J86" s="20"/>
      <c r="K86" s="20"/>
      <c r="L86" s="20"/>
      <c r="M86" s="20"/>
      <c r="N86" s="20"/>
      <c r="O86" s="20"/>
      <c r="P86" s="20"/>
      <c r="Q86" s="20"/>
      <c r="R86" s="20"/>
      <c r="S86" s="20"/>
      <c r="T86" s="20"/>
      <c r="U86" s="20" t="s">
        <v>301</v>
      </c>
      <c r="V86" s="20">
        <v>7</v>
      </c>
      <c r="W86" s="20">
        <f t="shared" si="8"/>
        <v>7</v>
      </c>
      <c r="X86" s="20">
        <f t="shared" si="9"/>
        <v>3.15</v>
      </c>
      <c r="Y86" s="20" t="s">
        <v>302</v>
      </c>
      <c r="Z86" s="20"/>
      <c r="AA86" s="20"/>
      <c r="AB86" s="20">
        <v>1</v>
      </c>
      <c r="AC86" s="20">
        <f t="shared" si="10"/>
        <v>0.1</v>
      </c>
      <c r="AD86" s="20">
        <f t="shared" si="11"/>
        <v>42.305500000000002</v>
      </c>
      <c r="AE86" s="20"/>
    </row>
    <row r="87" spans="1:31" ht="39.6" x14ac:dyDescent="0.25">
      <c r="A87" s="2">
        <v>85</v>
      </c>
      <c r="B87" s="20">
        <v>2020200826</v>
      </c>
      <c r="C87" s="20" t="s">
        <v>303</v>
      </c>
      <c r="D87" s="3" t="s">
        <v>126</v>
      </c>
      <c r="E87" s="20">
        <v>13008189543</v>
      </c>
      <c r="F87" s="20" t="s">
        <v>304</v>
      </c>
      <c r="G87" s="20">
        <v>84.02</v>
      </c>
      <c r="H87" s="20">
        <f t="shared" si="7"/>
        <v>37.808999999999997</v>
      </c>
      <c r="I87" s="20"/>
      <c r="J87" s="20"/>
      <c r="K87" s="20"/>
      <c r="L87" s="20"/>
      <c r="M87" s="20"/>
      <c r="N87" s="20"/>
      <c r="O87" s="20"/>
      <c r="P87" s="20"/>
      <c r="Q87" s="20"/>
      <c r="R87" s="20"/>
      <c r="S87" s="20" t="s">
        <v>305</v>
      </c>
      <c r="T87" s="20">
        <v>4.5</v>
      </c>
      <c r="U87" s="20" t="s">
        <v>234</v>
      </c>
      <c r="V87" s="20">
        <v>15</v>
      </c>
      <c r="W87" s="20">
        <f t="shared" si="8"/>
        <v>19.5</v>
      </c>
      <c r="X87" s="20">
        <f t="shared" si="9"/>
        <v>8.7750000000000004</v>
      </c>
      <c r="Y87" s="20"/>
      <c r="Z87" s="20"/>
      <c r="AA87" s="20"/>
      <c r="AB87" s="20"/>
      <c r="AC87" s="20">
        <f t="shared" si="10"/>
        <v>0</v>
      </c>
      <c r="AD87" s="20">
        <f t="shared" si="11"/>
        <v>46.583999999999996</v>
      </c>
      <c r="AE87" s="20"/>
    </row>
    <row r="88" spans="1:31" ht="27.6" x14ac:dyDescent="0.25">
      <c r="A88" s="2">
        <v>86</v>
      </c>
      <c r="B88" s="21">
        <v>2020211335</v>
      </c>
      <c r="C88" s="21" t="s">
        <v>1040</v>
      </c>
      <c r="D88" s="21" t="s">
        <v>1042</v>
      </c>
      <c r="E88" s="21">
        <v>18317217842</v>
      </c>
      <c r="F88" s="21" t="s">
        <v>42</v>
      </c>
      <c r="G88" s="22">
        <v>88.14</v>
      </c>
      <c r="H88" s="22">
        <v>39.662999999999997</v>
      </c>
      <c r="I88" s="21"/>
      <c r="J88" s="21"/>
      <c r="K88" s="21"/>
      <c r="L88" s="21"/>
      <c r="M88" s="21"/>
      <c r="N88" s="21"/>
      <c r="O88" s="21"/>
      <c r="P88" s="21"/>
      <c r="Q88" s="21"/>
      <c r="R88" s="21"/>
      <c r="S88" s="21"/>
      <c r="T88" s="21"/>
      <c r="U88" s="21" t="s">
        <v>306</v>
      </c>
      <c r="V88" s="21">
        <v>15</v>
      </c>
      <c r="W88" s="21">
        <f>J88+L88+N88+P88+R88+T88+V88</f>
        <v>15</v>
      </c>
      <c r="X88" s="21">
        <f>W88*0.45</f>
        <v>6.75</v>
      </c>
      <c r="Y88" s="21"/>
      <c r="Z88" s="21"/>
      <c r="AA88" s="21"/>
      <c r="AB88" s="21"/>
      <c r="AC88" s="21">
        <f>AB88*0.1</f>
        <v>0</v>
      </c>
      <c r="AD88" s="22">
        <f>H88+X88+AC88</f>
        <v>46.412999999999997</v>
      </c>
      <c r="AE88" s="21"/>
    </row>
    <row r="89" spans="1:31" ht="41.4" x14ac:dyDescent="0.25">
      <c r="A89" s="2">
        <v>87</v>
      </c>
      <c r="B89" s="21">
        <v>2020211293</v>
      </c>
      <c r="C89" s="21" t="s">
        <v>307</v>
      </c>
      <c r="D89" s="21" t="s">
        <v>1042</v>
      </c>
      <c r="E89" s="21">
        <v>18674711845</v>
      </c>
      <c r="F89" s="21" t="s">
        <v>263</v>
      </c>
      <c r="G89" s="22">
        <v>83.72</v>
      </c>
      <c r="H89" s="22">
        <v>37.673999999999999</v>
      </c>
      <c r="I89" s="21"/>
      <c r="J89" s="21"/>
      <c r="K89" s="21"/>
      <c r="L89" s="21"/>
      <c r="M89" s="21"/>
      <c r="N89" s="21"/>
      <c r="O89" s="21"/>
      <c r="P89" s="21"/>
      <c r="Q89" s="21"/>
      <c r="R89" s="21"/>
      <c r="S89" s="21"/>
      <c r="T89" s="21"/>
      <c r="U89" s="21" t="s">
        <v>308</v>
      </c>
      <c r="V89" s="21">
        <v>15</v>
      </c>
      <c r="W89" s="21">
        <f t="shared" ref="W89:W98" si="12">J89+L89+N89+P89+R89+T89+V89</f>
        <v>15</v>
      </c>
      <c r="X89" s="21">
        <f t="shared" ref="X89:X98" si="13">W89*0.45</f>
        <v>6.75</v>
      </c>
      <c r="Y89" s="21"/>
      <c r="Z89" s="21"/>
      <c r="AA89" s="21"/>
      <c r="AB89" s="21"/>
      <c r="AC89" s="21">
        <f>AB89*0.1</f>
        <v>0</v>
      </c>
      <c r="AD89" s="22">
        <f t="shared" ref="AD89:AD115" si="14">H89+X89+AC89</f>
        <v>44.423999999999999</v>
      </c>
      <c r="AE89" s="21"/>
    </row>
    <row r="90" spans="1:31" ht="27.6" x14ac:dyDescent="0.25">
      <c r="A90" s="2">
        <v>88</v>
      </c>
      <c r="B90" s="21">
        <v>2020211262</v>
      </c>
      <c r="C90" s="21" t="s">
        <v>309</v>
      </c>
      <c r="D90" s="21" t="s">
        <v>1042</v>
      </c>
      <c r="E90" s="21">
        <v>15541148950</v>
      </c>
      <c r="F90" s="21" t="s">
        <v>113</v>
      </c>
      <c r="G90" s="22">
        <v>88.3</v>
      </c>
      <c r="H90" s="22">
        <v>39.734999999999999</v>
      </c>
      <c r="I90" s="21"/>
      <c r="J90" s="21"/>
      <c r="K90" s="21"/>
      <c r="L90" s="21"/>
      <c r="M90" s="21"/>
      <c r="N90" s="21"/>
      <c r="O90" s="21"/>
      <c r="P90" s="21"/>
      <c r="Q90" s="21"/>
      <c r="R90" s="21"/>
      <c r="S90" s="21"/>
      <c r="T90" s="21"/>
      <c r="U90" s="21" t="s">
        <v>310</v>
      </c>
      <c r="V90" s="21">
        <v>10</v>
      </c>
      <c r="W90" s="21">
        <f t="shared" si="12"/>
        <v>10</v>
      </c>
      <c r="X90" s="21">
        <f t="shared" si="13"/>
        <v>4.5</v>
      </c>
      <c r="Y90" s="21" t="s">
        <v>311</v>
      </c>
      <c r="Z90" s="21"/>
      <c r="AA90" s="21"/>
      <c r="AB90" s="21">
        <v>1</v>
      </c>
      <c r="AC90" s="21">
        <f t="shared" ref="AC90:AC100" si="15">AB90*0.1</f>
        <v>0.1</v>
      </c>
      <c r="AD90" s="22">
        <f t="shared" si="14"/>
        <v>44.335000000000001</v>
      </c>
      <c r="AE90" s="21"/>
    </row>
    <row r="91" spans="1:31" ht="27.6" x14ac:dyDescent="0.25">
      <c r="A91" s="2">
        <v>89</v>
      </c>
      <c r="B91" s="21">
        <v>2020211218</v>
      </c>
      <c r="C91" s="21" t="s">
        <v>312</v>
      </c>
      <c r="D91" s="21" t="s">
        <v>1042</v>
      </c>
      <c r="E91" s="21">
        <v>17716494773</v>
      </c>
      <c r="F91" s="21" t="s">
        <v>33</v>
      </c>
      <c r="G91" s="22">
        <v>86.32</v>
      </c>
      <c r="H91" s="22">
        <v>38.844000000000001</v>
      </c>
      <c r="I91" s="21"/>
      <c r="J91" s="21"/>
      <c r="K91" s="21"/>
      <c r="L91" s="21"/>
      <c r="M91" s="21"/>
      <c r="N91" s="21"/>
      <c r="O91" s="21"/>
      <c r="P91" s="21"/>
      <c r="Q91" s="21"/>
      <c r="R91" s="21"/>
      <c r="S91" s="21"/>
      <c r="T91" s="21"/>
      <c r="U91" s="21" t="s">
        <v>313</v>
      </c>
      <c r="V91" s="21">
        <v>10</v>
      </c>
      <c r="W91" s="21">
        <f t="shared" si="12"/>
        <v>10</v>
      </c>
      <c r="X91" s="21">
        <f t="shared" si="13"/>
        <v>4.5</v>
      </c>
      <c r="Y91" s="21" t="s">
        <v>314</v>
      </c>
      <c r="Z91" s="21"/>
      <c r="AA91" s="21"/>
      <c r="AB91" s="21">
        <v>3</v>
      </c>
      <c r="AC91" s="21">
        <f t="shared" si="15"/>
        <v>0.30000000000000004</v>
      </c>
      <c r="AD91" s="22">
        <f t="shared" si="14"/>
        <v>43.643999999999998</v>
      </c>
      <c r="AE91" s="21"/>
    </row>
    <row r="92" spans="1:31" ht="41.4" x14ac:dyDescent="0.25">
      <c r="A92" s="2">
        <v>90</v>
      </c>
      <c r="B92" s="21">
        <v>2020211392</v>
      </c>
      <c r="C92" s="21" t="s">
        <v>315</v>
      </c>
      <c r="D92" s="21" t="s">
        <v>1042</v>
      </c>
      <c r="E92" s="21">
        <v>15111968495</v>
      </c>
      <c r="F92" s="21" t="s">
        <v>88</v>
      </c>
      <c r="G92" s="22">
        <v>86.41</v>
      </c>
      <c r="H92" s="22">
        <v>38.880000000000003</v>
      </c>
      <c r="I92" s="21"/>
      <c r="J92" s="21"/>
      <c r="K92" s="21"/>
      <c r="L92" s="21"/>
      <c r="M92" s="21"/>
      <c r="N92" s="21"/>
      <c r="O92" s="21"/>
      <c r="P92" s="21"/>
      <c r="Q92" s="21"/>
      <c r="R92" s="21"/>
      <c r="S92" s="21"/>
      <c r="T92" s="21"/>
      <c r="U92" s="21" t="s">
        <v>316</v>
      </c>
      <c r="V92" s="21">
        <v>10</v>
      </c>
      <c r="W92" s="21">
        <f t="shared" si="12"/>
        <v>10</v>
      </c>
      <c r="X92" s="21">
        <f t="shared" si="13"/>
        <v>4.5</v>
      </c>
      <c r="Y92" s="21" t="s">
        <v>317</v>
      </c>
      <c r="Z92" s="21"/>
      <c r="AA92" s="21"/>
      <c r="AB92" s="21">
        <v>1</v>
      </c>
      <c r="AC92" s="21">
        <f t="shared" si="15"/>
        <v>0.1</v>
      </c>
      <c r="AD92" s="22">
        <f t="shared" si="14"/>
        <v>43.480000000000004</v>
      </c>
      <c r="AE92" s="21"/>
    </row>
    <row r="93" spans="1:31" ht="27.6" x14ac:dyDescent="0.25">
      <c r="A93" s="2">
        <v>91</v>
      </c>
      <c r="B93" s="21">
        <v>2020211339</v>
      </c>
      <c r="C93" s="21" t="s">
        <v>318</v>
      </c>
      <c r="D93" s="21" t="s">
        <v>1042</v>
      </c>
      <c r="E93" s="21">
        <v>18391036369</v>
      </c>
      <c r="F93" s="21" t="s">
        <v>319</v>
      </c>
      <c r="G93" s="22">
        <v>88.32</v>
      </c>
      <c r="H93" s="22">
        <v>39.744</v>
      </c>
      <c r="I93" s="21"/>
      <c r="J93" s="21"/>
      <c r="K93" s="21"/>
      <c r="L93" s="21"/>
      <c r="M93" s="21"/>
      <c r="N93" s="21"/>
      <c r="O93" s="21"/>
      <c r="P93" s="21"/>
      <c r="Q93" s="21"/>
      <c r="R93" s="21"/>
      <c r="S93" s="21"/>
      <c r="T93" s="21"/>
      <c r="U93" s="21" t="s">
        <v>320</v>
      </c>
      <c r="V93" s="21">
        <v>4</v>
      </c>
      <c r="W93" s="21">
        <f t="shared" si="12"/>
        <v>4</v>
      </c>
      <c r="X93" s="21">
        <f t="shared" si="13"/>
        <v>1.8</v>
      </c>
      <c r="Y93" s="21" t="s">
        <v>321</v>
      </c>
      <c r="Z93" s="21" t="s">
        <v>322</v>
      </c>
      <c r="AA93" s="21"/>
      <c r="AB93" s="21">
        <v>5</v>
      </c>
      <c r="AC93" s="21">
        <f t="shared" si="15"/>
        <v>0.5</v>
      </c>
      <c r="AD93" s="22">
        <f t="shared" si="14"/>
        <v>42.043999999999997</v>
      </c>
      <c r="AE93" s="21"/>
    </row>
    <row r="94" spans="1:31" ht="27.6" x14ac:dyDescent="0.25">
      <c r="A94" s="2">
        <v>92</v>
      </c>
      <c r="B94" s="21">
        <v>2020211302</v>
      </c>
      <c r="C94" s="21" t="s">
        <v>323</v>
      </c>
      <c r="D94" s="21" t="s">
        <v>1042</v>
      </c>
      <c r="E94" s="21">
        <v>13102381551</v>
      </c>
      <c r="F94" s="21" t="s">
        <v>324</v>
      </c>
      <c r="G94" s="22">
        <v>85.7</v>
      </c>
      <c r="H94" s="22">
        <v>38.564999999999998</v>
      </c>
      <c r="I94" s="21"/>
      <c r="J94" s="21"/>
      <c r="K94" s="21"/>
      <c r="L94" s="21"/>
      <c r="M94" s="21"/>
      <c r="N94" s="21"/>
      <c r="O94" s="21"/>
      <c r="P94" s="21"/>
      <c r="Q94" s="21"/>
      <c r="R94" s="21"/>
      <c r="S94" s="21"/>
      <c r="T94" s="21"/>
      <c r="U94" s="21" t="s">
        <v>325</v>
      </c>
      <c r="V94" s="21">
        <v>10</v>
      </c>
      <c r="W94" s="21">
        <f t="shared" si="12"/>
        <v>10</v>
      </c>
      <c r="X94" s="21">
        <f t="shared" si="13"/>
        <v>4.5</v>
      </c>
      <c r="Y94" s="21"/>
      <c r="Z94" s="21"/>
      <c r="AA94" s="21"/>
      <c r="AB94" s="21"/>
      <c r="AC94" s="21">
        <f t="shared" si="15"/>
        <v>0</v>
      </c>
      <c r="AD94" s="22">
        <f t="shared" si="14"/>
        <v>43.064999999999998</v>
      </c>
      <c r="AE94" s="21"/>
    </row>
    <row r="95" spans="1:31" ht="27.6" x14ac:dyDescent="0.25">
      <c r="A95" s="2">
        <v>93</v>
      </c>
      <c r="B95" s="21">
        <v>2020211352</v>
      </c>
      <c r="C95" s="21" t="s">
        <v>326</v>
      </c>
      <c r="D95" s="21" t="s">
        <v>1042</v>
      </c>
      <c r="E95" s="21">
        <v>18148075531</v>
      </c>
      <c r="F95" s="21" t="s">
        <v>88</v>
      </c>
      <c r="G95" s="22">
        <v>86.31</v>
      </c>
      <c r="H95" s="22">
        <v>38.840000000000003</v>
      </c>
      <c r="I95" s="21"/>
      <c r="J95" s="21"/>
      <c r="K95" s="21"/>
      <c r="L95" s="21"/>
      <c r="M95" s="21"/>
      <c r="N95" s="21"/>
      <c r="O95" s="21"/>
      <c r="P95" s="21"/>
      <c r="Q95" s="21"/>
      <c r="R95" s="21"/>
      <c r="S95" s="21"/>
      <c r="T95" s="21"/>
      <c r="U95" s="21" t="s">
        <v>327</v>
      </c>
      <c r="V95" s="21">
        <v>7</v>
      </c>
      <c r="W95" s="21">
        <f t="shared" si="12"/>
        <v>7</v>
      </c>
      <c r="X95" s="21">
        <f t="shared" si="13"/>
        <v>3.15</v>
      </c>
      <c r="Y95" s="21" t="s">
        <v>328</v>
      </c>
      <c r="Z95" s="21"/>
      <c r="AA95" s="21" t="s">
        <v>329</v>
      </c>
      <c r="AB95" s="21">
        <v>1.5</v>
      </c>
      <c r="AC95" s="21">
        <f t="shared" si="15"/>
        <v>0.15000000000000002</v>
      </c>
      <c r="AD95" s="22">
        <f t="shared" si="14"/>
        <v>42.14</v>
      </c>
      <c r="AE95" s="21"/>
    </row>
    <row r="96" spans="1:31" ht="27.6" x14ac:dyDescent="0.25">
      <c r="A96" s="2">
        <v>94</v>
      </c>
      <c r="B96" s="21">
        <v>2020211245</v>
      </c>
      <c r="C96" s="21" t="s">
        <v>330</v>
      </c>
      <c r="D96" s="21" t="s">
        <v>1042</v>
      </c>
      <c r="E96" s="21">
        <v>18053163552</v>
      </c>
      <c r="F96" s="21" t="s">
        <v>159</v>
      </c>
      <c r="G96" s="22">
        <v>83.08</v>
      </c>
      <c r="H96" s="22">
        <v>37.386000000000003</v>
      </c>
      <c r="I96" s="21"/>
      <c r="J96" s="21"/>
      <c r="K96" s="21"/>
      <c r="L96" s="21"/>
      <c r="M96" s="21"/>
      <c r="N96" s="21"/>
      <c r="O96" s="21"/>
      <c r="P96" s="21"/>
      <c r="Q96" s="21"/>
      <c r="R96" s="21"/>
      <c r="S96" s="21"/>
      <c r="T96" s="21"/>
      <c r="U96" s="21" t="s">
        <v>331</v>
      </c>
      <c r="V96" s="21">
        <v>10</v>
      </c>
      <c r="W96" s="21">
        <f t="shared" si="12"/>
        <v>10</v>
      </c>
      <c r="X96" s="21">
        <f t="shared" si="13"/>
        <v>4.5</v>
      </c>
      <c r="Y96" s="21" t="s">
        <v>332</v>
      </c>
      <c r="Z96" s="21"/>
      <c r="AA96" s="21" t="s">
        <v>333</v>
      </c>
      <c r="AB96" s="21">
        <v>2</v>
      </c>
      <c r="AC96" s="21">
        <f t="shared" si="15"/>
        <v>0.2</v>
      </c>
      <c r="AD96" s="22">
        <f t="shared" si="14"/>
        <v>42.086000000000006</v>
      </c>
      <c r="AE96" s="21"/>
    </row>
    <row r="97" spans="1:31" ht="27.6" x14ac:dyDescent="0.25">
      <c r="A97" s="2">
        <v>95</v>
      </c>
      <c r="B97" s="21">
        <v>2020211236</v>
      </c>
      <c r="C97" s="21" t="s">
        <v>334</v>
      </c>
      <c r="D97" s="21" t="s">
        <v>1042</v>
      </c>
      <c r="E97" s="21">
        <v>15282236045</v>
      </c>
      <c r="F97" s="21" t="s">
        <v>151</v>
      </c>
      <c r="G97" s="22">
        <v>85.96</v>
      </c>
      <c r="H97" s="22">
        <v>38.682000000000002</v>
      </c>
      <c r="I97" s="21"/>
      <c r="J97" s="21"/>
      <c r="K97" s="21"/>
      <c r="L97" s="21"/>
      <c r="M97" s="21"/>
      <c r="N97" s="21"/>
      <c r="O97" s="21"/>
      <c r="P97" s="21"/>
      <c r="Q97" s="21"/>
      <c r="R97" s="21"/>
      <c r="S97" s="21"/>
      <c r="T97" s="21"/>
      <c r="U97" s="21" t="s">
        <v>335</v>
      </c>
      <c r="V97" s="21">
        <v>7</v>
      </c>
      <c r="W97" s="21">
        <f t="shared" si="12"/>
        <v>7</v>
      </c>
      <c r="X97" s="21">
        <f t="shared" si="13"/>
        <v>3.15</v>
      </c>
      <c r="Y97" s="21"/>
      <c r="Z97" s="21"/>
      <c r="AA97" s="21"/>
      <c r="AB97" s="21"/>
      <c r="AC97" s="21">
        <f t="shared" si="15"/>
        <v>0</v>
      </c>
      <c r="AD97" s="22">
        <f t="shared" si="14"/>
        <v>41.832000000000001</v>
      </c>
      <c r="AE97" s="21"/>
    </row>
    <row r="98" spans="1:31" ht="27.6" x14ac:dyDescent="0.25">
      <c r="A98" s="2">
        <v>96</v>
      </c>
      <c r="B98" s="21">
        <v>2020211243</v>
      </c>
      <c r="C98" s="21" t="s">
        <v>336</v>
      </c>
      <c r="D98" s="21" t="s">
        <v>1042</v>
      </c>
      <c r="E98" s="21">
        <v>15528025831</v>
      </c>
      <c r="F98" s="21" t="s">
        <v>337</v>
      </c>
      <c r="G98" s="22">
        <v>83.65</v>
      </c>
      <c r="H98" s="22">
        <v>37.64</v>
      </c>
      <c r="I98" s="21"/>
      <c r="J98" s="21"/>
      <c r="K98" s="21"/>
      <c r="L98" s="21"/>
      <c r="M98" s="21"/>
      <c r="N98" s="21"/>
      <c r="O98" s="21"/>
      <c r="P98" s="21"/>
      <c r="Q98" s="21"/>
      <c r="R98" s="21"/>
      <c r="S98" s="21"/>
      <c r="T98" s="21"/>
      <c r="U98" s="21" t="s">
        <v>338</v>
      </c>
      <c r="V98" s="21">
        <v>7</v>
      </c>
      <c r="W98" s="21">
        <f t="shared" si="12"/>
        <v>7</v>
      </c>
      <c r="X98" s="21">
        <f t="shared" si="13"/>
        <v>3.15</v>
      </c>
      <c r="Y98" s="21"/>
      <c r="Z98" s="21"/>
      <c r="AA98" s="21" t="s">
        <v>339</v>
      </c>
      <c r="AB98" s="21">
        <v>3.5</v>
      </c>
      <c r="AC98" s="21">
        <f t="shared" si="15"/>
        <v>0.35000000000000003</v>
      </c>
      <c r="AD98" s="22">
        <f t="shared" si="14"/>
        <v>41.14</v>
      </c>
      <c r="AE98" s="21"/>
    </row>
    <row r="99" spans="1:31" ht="41.4" x14ac:dyDescent="0.25">
      <c r="A99" s="2">
        <v>97</v>
      </c>
      <c r="B99" s="21">
        <v>2020211397</v>
      </c>
      <c r="C99" s="21" t="s">
        <v>340</v>
      </c>
      <c r="D99" s="21" t="s">
        <v>1042</v>
      </c>
      <c r="E99" s="21">
        <v>18328204456</v>
      </c>
      <c r="F99" s="21" t="s">
        <v>341</v>
      </c>
      <c r="G99" s="22">
        <v>87.42</v>
      </c>
      <c r="H99" s="22">
        <v>39.340000000000003</v>
      </c>
      <c r="I99" s="21"/>
      <c r="J99" s="21"/>
      <c r="K99" s="21"/>
      <c r="L99" s="21"/>
      <c r="M99" s="21"/>
      <c r="N99" s="21"/>
      <c r="O99" s="21"/>
      <c r="P99" s="21"/>
      <c r="Q99" s="21"/>
      <c r="R99" s="21"/>
      <c r="S99" s="21"/>
      <c r="T99" s="21"/>
      <c r="U99" s="21"/>
      <c r="V99" s="21"/>
      <c r="W99" s="21"/>
      <c r="X99" s="21"/>
      <c r="Y99" s="21"/>
      <c r="Z99" s="21"/>
      <c r="AA99" s="21" t="s">
        <v>342</v>
      </c>
      <c r="AB99" s="21">
        <v>4.75</v>
      </c>
      <c r="AC99" s="21">
        <f t="shared" si="15"/>
        <v>0.47500000000000003</v>
      </c>
      <c r="AD99" s="22">
        <f t="shared" si="14"/>
        <v>39.815000000000005</v>
      </c>
      <c r="AE99" s="21"/>
    </row>
    <row r="100" spans="1:31" ht="110.4" x14ac:dyDescent="0.25">
      <c r="A100" s="2">
        <v>98</v>
      </c>
      <c r="B100" s="21">
        <v>2020211322</v>
      </c>
      <c r="C100" s="21" t="s">
        <v>343</v>
      </c>
      <c r="D100" s="21" t="s">
        <v>1042</v>
      </c>
      <c r="E100" s="21">
        <v>17844663097</v>
      </c>
      <c r="F100" s="21" t="s">
        <v>304</v>
      </c>
      <c r="G100" s="22">
        <v>81.61</v>
      </c>
      <c r="H100" s="22">
        <v>36.724499999999999</v>
      </c>
      <c r="I100" s="21"/>
      <c r="J100" s="21"/>
      <c r="K100" s="21"/>
      <c r="L100" s="21"/>
      <c r="M100" s="21"/>
      <c r="N100" s="21"/>
      <c r="O100" s="21"/>
      <c r="P100" s="21"/>
      <c r="Q100" s="21"/>
      <c r="R100" s="21"/>
      <c r="S100" s="21"/>
      <c r="T100" s="21"/>
      <c r="U100" s="21" t="s">
        <v>344</v>
      </c>
      <c r="V100" s="21">
        <v>5</v>
      </c>
      <c r="W100" s="21">
        <v>5</v>
      </c>
      <c r="X100" s="21">
        <v>2.25</v>
      </c>
      <c r="Y100" s="21" t="s">
        <v>345</v>
      </c>
      <c r="Z100" s="21"/>
      <c r="AA100" s="21" t="s">
        <v>346</v>
      </c>
      <c r="AB100" s="21">
        <v>2.5</v>
      </c>
      <c r="AC100" s="21">
        <f t="shared" si="15"/>
        <v>0.25</v>
      </c>
      <c r="AD100" s="22">
        <f t="shared" si="14"/>
        <v>39.224499999999999</v>
      </c>
      <c r="AE100" s="21"/>
    </row>
    <row r="101" spans="1:31" x14ac:dyDescent="0.25">
      <c r="A101" s="2">
        <v>99</v>
      </c>
      <c r="B101" s="21">
        <v>2020211210</v>
      </c>
      <c r="C101" s="21" t="s">
        <v>347</v>
      </c>
      <c r="D101" s="21" t="s">
        <v>1042</v>
      </c>
      <c r="E101" s="21">
        <v>18683299528</v>
      </c>
      <c r="F101" s="21" t="s">
        <v>348</v>
      </c>
      <c r="G101" s="22">
        <v>84.84</v>
      </c>
      <c r="H101" s="22">
        <v>38.177999999999997</v>
      </c>
      <c r="I101" s="21"/>
      <c r="J101" s="21"/>
      <c r="K101" s="21"/>
      <c r="L101" s="21"/>
      <c r="M101" s="21"/>
      <c r="N101" s="21"/>
      <c r="O101" s="21"/>
      <c r="P101" s="21"/>
      <c r="Q101" s="21"/>
      <c r="R101" s="21"/>
      <c r="S101" s="21"/>
      <c r="T101" s="21"/>
      <c r="U101" s="21"/>
      <c r="V101" s="21"/>
      <c r="W101" s="21"/>
      <c r="X101" s="21"/>
      <c r="Y101" s="21"/>
      <c r="Z101" s="21"/>
      <c r="AA101" s="21"/>
      <c r="AB101" s="21"/>
      <c r="AC101" s="21">
        <f>AB101*0.1</f>
        <v>0</v>
      </c>
      <c r="AD101" s="22">
        <f t="shared" si="14"/>
        <v>38.177999999999997</v>
      </c>
      <c r="AE101" s="21"/>
    </row>
    <row r="102" spans="1:31" x14ac:dyDescent="0.25">
      <c r="A102" s="2">
        <v>100</v>
      </c>
      <c r="B102" s="21">
        <v>2020211235</v>
      </c>
      <c r="C102" s="21" t="s">
        <v>349</v>
      </c>
      <c r="D102" s="21" t="s">
        <v>1042</v>
      </c>
      <c r="E102" s="21">
        <v>17780547505</v>
      </c>
      <c r="F102" s="21" t="s">
        <v>42</v>
      </c>
      <c r="G102" s="22">
        <v>84.24</v>
      </c>
      <c r="H102" s="22">
        <v>37.908000000000001</v>
      </c>
      <c r="I102" s="21"/>
      <c r="J102" s="21"/>
      <c r="K102" s="21"/>
      <c r="L102" s="21"/>
      <c r="M102" s="21"/>
      <c r="N102" s="21"/>
      <c r="O102" s="21"/>
      <c r="P102" s="21"/>
      <c r="Q102" s="21"/>
      <c r="R102" s="21"/>
      <c r="S102" s="21"/>
      <c r="T102" s="21"/>
      <c r="U102" s="21"/>
      <c r="V102" s="21"/>
      <c r="W102" s="21"/>
      <c r="X102" s="21"/>
      <c r="Y102" s="21"/>
      <c r="Z102" s="21"/>
      <c r="AA102" s="21"/>
      <c r="AB102" s="21"/>
      <c r="AC102" s="21">
        <f>AB102*0.1</f>
        <v>0</v>
      </c>
      <c r="AD102" s="22">
        <f t="shared" si="14"/>
        <v>37.908000000000001</v>
      </c>
      <c r="AE102" s="21"/>
    </row>
    <row r="103" spans="1:31" x14ac:dyDescent="0.25">
      <c r="A103" s="2">
        <v>101</v>
      </c>
      <c r="B103" s="21">
        <v>2020211295</v>
      </c>
      <c r="C103" s="21" t="s">
        <v>350</v>
      </c>
      <c r="D103" s="21" t="s">
        <v>1042</v>
      </c>
      <c r="E103" s="21">
        <v>13142188020</v>
      </c>
      <c r="F103" s="21" t="s">
        <v>351</v>
      </c>
      <c r="G103" s="22">
        <v>83.61</v>
      </c>
      <c r="H103" s="22">
        <v>37.624499999999998</v>
      </c>
      <c r="I103" s="21"/>
      <c r="J103" s="21"/>
      <c r="K103" s="21"/>
      <c r="L103" s="21"/>
      <c r="M103" s="21"/>
      <c r="N103" s="21"/>
      <c r="O103" s="21"/>
      <c r="P103" s="21"/>
      <c r="Q103" s="21"/>
      <c r="R103" s="21"/>
      <c r="S103" s="21"/>
      <c r="T103" s="21"/>
      <c r="U103" s="21"/>
      <c r="V103" s="21"/>
      <c r="W103" s="21"/>
      <c r="X103" s="21"/>
      <c r="Y103" s="21" t="s">
        <v>352</v>
      </c>
      <c r="Z103" s="21"/>
      <c r="AA103" s="21"/>
      <c r="AB103" s="21">
        <v>1</v>
      </c>
      <c r="AC103" s="21">
        <f>AB103*0.1</f>
        <v>0.1</v>
      </c>
      <c r="AD103" s="22">
        <f t="shared" si="14"/>
        <v>37.724499999999999</v>
      </c>
      <c r="AE103" s="21"/>
    </row>
    <row r="104" spans="1:31" ht="41.4" x14ac:dyDescent="0.25">
      <c r="A104" s="2">
        <v>102</v>
      </c>
      <c r="B104" s="21">
        <v>2020211413</v>
      </c>
      <c r="C104" s="21" t="s">
        <v>353</v>
      </c>
      <c r="D104" s="21" t="s">
        <v>1053</v>
      </c>
      <c r="E104" s="21">
        <v>13281215772</v>
      </c>
      <c r="F104" s="21" t="s">
        <v>354</v>
      </c>
      <c r="G104" s="22">
        <v>89.88</v>
      </c>
      <c r="H104" s="22">
        <v>40.445999999999998</v>
      </c>
      <c r="I104" s="21"/>
      <c r="J104" s="21"/>
      <c r="K104" s="21"/>
      <c r="L104" s="21"/>
      <c r="M104" s="21"/>
      <c r="N104" s="21"/>
      <c r="O104" s="21"/>
      <c r="P104" s="21"/>
      <c r="Q104" s="21"/>
      <c r="R104" s="21"/>
      <c r="S104" s="21"/>
      <c r="T104" s="21"/>
      <c r="U104" s="21" t="s">
        <v>355</v>
      </c>
      <c r="V104" s="21">
        <v>4</v>
      </c>
      <c r="W104" s="21">
        <v>4</v>
      </c>
      <c r="X104" s="21">
        <f>W104*0.45</f>
        <v>1.8</v>
      </c>
      <c r="Y104" s="21" t="s">
        <v>356</v>
      </c>
      <c r="Z104" s="21"/>
      <c r="AA104" s="21" t="s">
        <v>357</v>
      </c>
      <c r="AB104" s="21">
        <v>4</v>
      </c>
      <c r="AC104" s="21">
        <f>AB104*0.1</f>
        <v>0.4</v>
      </c>
      <c r="AD104" s="22">
        <f t="shared" si="14"/>
        <v>42.645999999999994</v>
      </c>
      <c r="AE104" s="21"/>
    </row>
    <row r="105" spans="1:31" ht="27.6" x14ac:dyDescent="0.25">
      <c r="A105" s="2">
        <v>103</v>
      </c>
      <c r="B105" s="21">
        <v>2020211443</v>
      </c>
      <c r="C105" s="21" t="s">
        <v>358</v>
      </c>
      <c r="D105" s="21" t="s">
        <v>1053</v>
      </c>
      <c r="E105" s="21">
        <v>18716436871</v>
      </c>
      <c r="F105" s="21" t="s">
        <v>359</v>
      </c>
      <c r="G105" s="22">
        <v>88.6</v>
      </c>
      <c r="H105" s="22">
        <v>39.869999999999997</v>
      </c>
      <c r="I105" s="21"/>
      <c r="J105" s="21"/>
      <c r="K105" s="21"/>
      <c r="L105" s="21"/>
      <c r="M105" s="21"/>
      <c r="N105" s="21"/>
      <c r="O105" s="21"/>
      <c r="P105" s="21"/>
      <c r="Q105" s="21"/>
      <c r="R105" s="21"/>
      <c r="S105" s="21"/>
      <c r="T105" s="21"/>
      <c r="U105" s="21" t="s">
        <v>360</v>
      </c>
      <c r="V105" s="21">
        <v>0</v>
      </c>
      <c r="W105" s="21">
        <v>0</v>
      </c>
      <c r="X105" s="21">
        <v>0</v>
      </c>
      <c r="Y105" s="21"/>
      <c r="Z105" s="21"/>
      <c r="AA105" s="21" t="s">
        <v>329</v>
      </c>
      <c r="AB105" s="21">
        <v>0.5</v>
      </c>
      <c r="AC105" s="21">
        <f t="shared" ref="AC105:AC115" si="16">AB105*0.1</f>
        <v>0.05</v>
      </c>
      <c r="AD105" s="22">
        <f t="shared" si="14"/>
        <v>39.919999999999995</v>
      </c>
      <c r="AE105" s="21"/>
    </row>
    <row r="106" spans="1:31" x14ac:dyDescent="0.25">
      <c r="A106" s="2">
        <v>104</v>
      </c>
      <c r="B106" s="21">
        <v>2020211429</v>
      </c>
      <c r="C106" s="21" t="s">
        <v>361</v>
      </c>
      <c r="D106" s="21" t="s">
        <v>1053</v>
      </c>
      <c r="E106" s="21">
        <v>15982312872</v>
      </c>
      <c r="F106" s="21" t="s">
        <v>362</v>
      </c>
      <c r="G106" s="22">
        <v>87.62</v>
      </c>
      <c r="H106" s="22">
        <v>39.429000000000002</v>
      </c>
      <c r="I106" s="21"/>
      <c r="J106" s="21"/>
      <c r="K106" s="21"/>
      <c r="L106" s="21"/>
      <c r="M106" s="21"/>
      <c r="N106" s="21"/>
      <c r="O106" s="21"/>
      <c r="P106" s="21"/>
      <c r="Q106" s="21"/>
      <c r="R106" s="21"/>
      <c r="S106" s="21"/>
      <c r="T106" s="21"/>
      <c r="U106" s="21"/>
      <c r="V106" s="21"/>
      <c r="W106" s="21"/>
      <c r="X106" s="21"/>
      <c r="Y106" s="21"/>
      <c r="Z106" s="21"/>
      <c r="AA106" s="21"/>
      <c r="AB106" s="21"/>
      <c r="AC106" s="21">
        <f t="shared" si="16"/>
        <v>0</v>
      </c>
      <c r="AD106" s="22">
        <f t="shared" si="14"/>
        <v>39.429000000000002</v>
      </c>
      <c r="AE106" s="21"/>
    </row>
    <row r="107" spans="1:31" x14ac:dyDescent="0.25">
      <c r="A107" s="2">
        <v>105</v>
      </c>
      <c r="B107" s="21">
        <v>2020211432</v>
      </c>
      <c r="C107" s="21" t="s">
        <v>363</v>
      </c>
      <c r="D107" s="21" t="s">
        <v>1053</v>
      </c>
      <c r="E107" s="21">
        <v>15528090997</v>
      </c>
      <c r="F107" s="21" t="s">
        <v>213</v>
      </c>
      <c r="G107" s="22">
        <v>85.25</v>
      </c>
      <c r="H107" s="22">
        <v>38.363</v>
      </c>
      <c r="I107" s="21"/>
      <c r="J107" s="21"/>
      <c r="K107" s="21"/>
      <c r="L107" s="21"/>
      <c r="M107" s="21"/>
      <c r="N107" s="21"/>
      <c r="O107" s="21"/>
      <c r="P107" s="21"/>
      <c r="Q107" s="21"/>
      <c r="R107" s="21"/>
      <c r="S107" s="21"/>
      <c r="T107" s="21"/>
      <c r="U107" s="21"/>
      <c r="V107" s="21"/>
      <c r="W107" s="21"/>
      <c r="X107" s="21"/>
      <c r="Y107" s="21"/>
      <c r="Z107" s="21"/>
      <c r="AA107" s="21"/>
      <c r="AB107" s="21"/>
      <c r="AC107" s="21">
        <f t="shared" si="16"/>
        <v>0</v>
      </c>
      <c r="AD107" s="22">
        <f t="shared" si="14"/>
        <v>38.363</v>
      </c>
      <c r="AE107" s="21"/>
    </row>
    <row r="108" spans="1:31" ht="41.4" x14ac:dyDescent="0.25">
      <c r="A108" s="2">
        <v>106</v>
      </c>
      <c r="B108" s="21">
        <v>2020211199</v>
      </c>
      <c r="C108" s="21" t="s">
        <v>364</v>
      </c>
      <c r="D108" s="21" t="s">
        <v>1055</v>
      </c>
      <c r="E108" s="21">
        <v>18223305246</v>
      </c>
      <c r="F108" s="21" t="s">
        <v>159</v>
      </c>
      <c r="G108" s="22">
        <v>85.45</v>
      </c>
      <c r="H108" s="22">
        <v>38.452500000000001</v>
      </c>
      <c r="I108" s="21"/>
      <c r="J108" s="21"/>
      <c r="K108" s="21"/>
      <c r="L108" s="21"/>
      <c r="M108" s="21"/>
      <c r="N108" s="21"/>
      <c r="O108" s="21"/>
      <c r="P108" s="21"/>
      <c r="Q108" s="21"/>
      <c r="R108" s="21"/>
      <c r="S108" s="21"/>
      <c r="T108" s="21"/>
      <c r="U108" s="21" t="s">
        <v>365</v>
      </c>
      <c r="V108" s="21">
        <v>17</v>
      </c>
      <c r="W108" s="21">
        <v>17</v>
      </c>
      <c r="X108" s="21">
        <v>7.65</v>
      </c>
      <c r="Y108" s="21" t="s">
        <v>366</v>
      </c>
      <c r="Z108" s="21" t="s">
        <v>367</v>
      </c>
      <c r="AA108" s="21"/>
      <c r="AB108" s="21">
        <v>4</v>
      </c>
      <c r="AC108" s="21">
        <f t="shared" si="16"/>
        <v>0.4</v>
      </c>
      <c r="AD108" s="22">
        <f t="shared" si="14"/>
        <v>46.502499999999998</v>
      </c>
      <c r="AE108" s="21"/>
    </row>
    <row r="109" spans="1:31" ht="27.6" x14ac:dyDescent="0.25">
      <c r="A109" s="2">
        <v>107</v>
      </c>
      <c r="B109" s="21">
        <v>2020211203</v>
      </c>
      <c r="C109" s="21" t="s">
        <v>368</v>
      </c>
      <c r="D109" s="21" t="s">
        <v>1055</v>
      </c>
      <c r="E109" s="21">
        <v>15008487785</v>
      </c>
      <c r="F109" s="21" t="s">
        <v>159</v>
      </c>
      <c r="G109" s="22">
        <v>84.88</v>
      </c>
      <c r="H109" s="22">
        <v>38.195999999999998</v>
      </c>
      <c r="I109" s="21"/>
      <c r="J109" s="21"/>
      <c r="K109" s="21"/>
      <c r="L109" s="21"/>
      <c r="M109" s="21"/>
      <c r="N109" s="21"/>
      <c r="O109" s="21"/>
      <c r="P109" s="21"/>
      <c r="Q109" s="21"/>
      <c r="R109" s="21"/>
      <c r="S109" s="21"/>
      <c r="T109" s="21"/>
      <c r="U109" s="21" t="s">
        <v>369</v>
      </c>
      <c r="V109" s="21">
        <v>7</v>
      </c>
      <c r="W109" s="21">
        <v>7</v>
      </c>
      <c r="X109" s="21">
        <v>3.15</v>
      </c>
      <c r="Y109" s="21" t="s">
        <v>370</v>
      </c>
      <c r="Z109" s="21"/>
      <c r="AA109" s="21" t="s">
        <v>371</v>
      </c>
      <c r="AB109" s="21">
        <v>6</v>
      </c>
      <c r="AC109" s="21">
        <f t="shared" si="16"/>
        <v>0.60000000000000009</v>
      </c>
      <c r="AD109" s="22">
        <f t="shared" si="14"/>
        <v>41.945999999999998</v>
      </c>
      <c r="AE109" s="21"/>
    </row>
    <row r="110" spans="1:31" ht="110.4" x14ac:dyDescent="0.25">
      <c r="A110" s="2">
        <v>108</v>
      </c>
      <c r="B110" s="21">
        <v>2020211205</v>
      </c>
      <c r="C110" s="21" t="s">
        <v>372</v>
      </c>
      <c r="D110" s="21" t="s">
        <v>1059</v>
      </c>
      <c r="E110" s="21">
        <v>18351806027</v>
      </c>
      <c r="F110" s="21" t="s">
        <v>127</v>
      </c>
      <c r="G110" s="22">
        <v>81.8</v>
      </c>
      <c r="H110" s="22">
        <v>36.81</v>
      </c>
      <c r="I110" s="21"/>
      <c r="J110" s="21"/>
      <c r="K110" s="21"/>
      <c r="L110" s="21"/>
      <c r="M110" s="21"/>
      <c r="N110" s="21"/>
      <c r="O110" s="21"/>
      <c r="P110" s="21"/>
      <c r="Q110" s="21"/>
      <c r="R110" s="21"/>
      <c r="S110" s="21" t="s">
        <v>373</v>
      </c>
      <c r="T110" s="21">
        <v>18</v>
      </c>
      <c r="U110" s="21"/>
      <c r="V110" s="21"/>
      <c r="W110" s="21">
        <v>18</v>
      </c>
      <c r="X110" s="21">
        <v>8.1</v>
      </c>
      <c r="Y110" s="21"/>
      <c r="Z110" s="21"/>
      <c r="AA110" s="21"/>
      <c r="AB110" s="21"/>
      <c r="AC110" s="21">
        <f t="shared" si="16"/>
        <v>0</v>
      </c>
      <c r="AD110" s="22">
        <f t="shared" si="14"/>
        <v>44.910000000000004</v>
      </c>
      <c r="AE110" s="21"/>
    </row>
    <row r="111" spans="1:31" ht="27.6" x14ac:dyDescent="0.25">
      <c r="A111" s="2">
        <v>109</v>
      </c>
      <c r="B111" s="21">
        <v>2020211198</v>
      </c>
      <c r="C111" s="21" t="s">
        <v>1056</v>
      </c>
      <c r="D111" s="21" t="s">
        <v>1055</v>
      </c>
      <c r="E111" s="21">
        <v>13890594772</v>
      </c>
      <c r="F111" s="21" t="s">
        <v>374</v>
      </c>
      <c r="G111" s="22">
        <v>83.46</v>
      </c>
      <c r="H111" s="22">
        <v>37.557000000000002</v>
      </c>
      <c r="I111" s="21"/>
      <c r="J111" s="21"/>
      <c r="K111" s="21"/>
      <c r="L111" s="21"/>
      <c r="M111" s="21"/>
      <c r="N111" s="21"/>
      <c r="O111" s="21"/>
      <c r="P111" s="21"/>
      <c r="Q111" s="21"/>
      <c r="R111" s="21"/>
      <c r="S111" s="21"/>
      <c r="T111" s="21"/>
      <c r="U111" s="21" t="s">
        <v>310</v>
      </c>
      <c r="V111" s="21">
        <v>10</v>
      </c>
      <c r="W111" s="21">
        <v>10</v>
      </c>
      <c r="X111" s="21">
        <v>4.5</v>
      </c>
      <c r="Y111" s="21"/>
      <c r="Z111" s="21"/>
      <c r="AA111" s="21"/>
      <c r="AB111" s="21"/>
      <c r="AC111" s="21">
        <f t="shared" si="16"/>
        <v>0</v>
      </c>
      <c r="AD111" s="22">
        <f t="shared" si="14"/>
        <v>42.057000000000002</v>
      </c>
      <c r="AE111" s="21"/>
    </row>
    <row r="112" spans="1:31" ht="27.6" x14ac:dyDescent="0.25">
      <c r="A112" s="2">
        <v>110</v>
      </c>
      <c r="B112" s="21">
        <v>2020211194</v>
      </c>
      <c r="C112" s="21" t="s">
        <v>375</v>
      </c>
      <c r="D112" s="21" t="s">
        <v>1055</v>
      </c>
      <c r="E112" s="21">
        <v>13880437641</v>
      </c>
      <c r="F112" s="21" t="s">
        <v>177</v>
      </c>
      <c r="G112" s="22">
        <v>84.9</v>
      </c>
      <c r="H112" s="22">
        <v>38.204999999999998</v>
      </c>
      <c r="I112" s="21"/>
      <c r="J112" s="21"/>
      <c r="K112" s="21"/>
      <c r="L112" s="21"/>
      <c r="M112" s="21"/>
      <c r="N112" s="21"/>
      <c r="O112" s="21"/>
      <c r="P112" s="21"/>
      <c r="Q112" s="21"/>
      <c r="R112" s="21"/>
      <c r="S112" s="21"/>
      <c r="T112" s="21"/>
      <c r="U112" s="21" t="s">
        <v>360</v>
      </c>
      <c r="V112" s="21">
        <v>0</v>
      </c>
      <c r="W112" s="21">
        <v>0</v>
      </c>
      <c r="X112" s="21">
        <v>0</v>
      </c>
      <c r="Y112" s="21"/>
      <c r="Z112" s="21"/>
      <c r="AA112" s="21"/>
      <c r="AB112" s="21"/>
      <c r="AC112" s="21">
        <f t="shared" si="16"/>
        <v>0</v>
      </c>
      <c r="AD112" s="22">
        <f t="shared" si="14"/>
        <v>38.204999999999998</v>
      </c>
      <c r="AE112" s="21"/>
    </row>
    <row r="113" spans="1:31" x14ac:dyDescent="0.25">
      <c r="A113" s="2">
        <v>111</v>
      </c>
      <c r="B113" s="21">
        <v>2020211193</v>
      </c>
      <c r="C113" s="21" t="s">
        <v>376</v>
      </c>
      <c r="D113" s="21" t="s">
        <v>1055</v>
      </c>
      <c r="E113" s="21">
        <v>14708282917</v>
      </c>
      <c r="F113" s="21" t="s">
        <v>374</v>
      </c>
      <c r="G113" s="22">
        <v>81.73</v>
      </c>
      <c r="H113" s="22">
        <v>36.778500000000001</v>
      </c>
      <c r="I113" s="21"/>
      <c r="J113" s="21"/>
      <c r="K113" s="21"/>
      <c r="L113" s="21"/>
      <c r="M113" s="21"/>
      <c r="N113" s="21"/>
      <c r="O113" s="21"/>
      <c r="P113" s="21"/>
      <c r="Q113" s="21"/>
      <c r="R113" s="21"/>
      <c r="S113" s="21"/>
      <c r="T113" s="21"/>
      <c r="U113" s="21"/>
      <c r="V113" s="21"/>
      <c r="W113" s="21"/>
      <c r="X113" s="21"/>
      <c r="Y113" s="21"/>
      <c r="Z113" s="21"/>
      <c r="AA113" s="21"/>
      <c r="AB113" s="21"/>
      <c r="AC113" s="21">
        <f t="shared" si="16"/>
        <v>0</v>
      </c>
      <c r="AD113" s="22">
        <f t="shared" si="14"/>
        <v>36.778500000000001</v>
      </c>
      <c r="AE113" s="21"/>
    </row>
    <row r="114" spans="1:31" x14ac:dyDescent="0.25">
      <c r="A114" s="2">
        <v>112</v>
      </c>
      <c r="B114" s="21">
        <v>2020211204</v>
      </c>
      <c r="C114" s="21" t="s">
        <v>377</v>
      </c>
      <c r="D114" s="21" t="s">
        <v>1055</v>
      </c>
      <c r="E114" s="21">
        <v>13056696626</v>
      </c>
      <c r="F114" s="21" t="s">
        <v>222</v>
      </c>
      <c r="G114" s="22">
        <v>79.7</v>
      </c>
      <c r="H114" s="22">
        <v>35.865000000000002</v>
      </c>
      <c r="I114" s="21"/>
      <c r="J114" s="21"/>
      <c r="K114" s="21"/>
      <c r="L114" s="21"/>
      <c r="M114" s="21"/>
      <c r="N114" s="21"/>
      <c r="O114" s="21"/>
      <c r="P114" s="21"/>
      <c r="Q114" s="21"/>
      <c r="R114" s="21"/>
      <c r="S114" s="21"/>
      <c r="T114" s="21"/>
      <c r="U114" s="21"/>
      <c r="V114" s="21"/>
      <c r="W114" s="21"/>
      <c r="X114" s="21"/>
      <c r="Y114" s="21"/>
      <c r="Z114" s="21"/>
      <c r="AA114" s="21"/>
      <c r="AB114" s="21"/>
      <c r="AC114" s="21">
        <f t="shared" si="16"/>
        <v>0</v>
      </c>
      <c r="AD114" s="22">
        <f t="shared" si="14"/>
        <v>35.865000000000002</v>
      </c>
      <c r="AE114" s="21"/>
    </row>
    <row r="115" spans="1:31" x14ac:dyDescent="0.25">
      <c r="A115" s="2">
        <v>113</v>
      </c>
      <c r="B115" s="21">
        <v>2020211196</v>
      </c>
      <c r="C115" s="21" t="s">
        <v>378</v>
      </c>
      <c r="D115" s="21" t="s">
        <v>1055</v>
      </c>
      <c r="E115" s="21">
        <v>2020211196</v>
      </c>
      <c r="F115" s="21" t="s">
        <v>379</v>
      </c>
      <c r="G115" s="22">
        <v>78.569999999999993</v>
      </c>
      <c r="H115" s="22">
        <v>35.356999999999999</v>
      </c>
      <c r="I115" s="21"/>
      <c r="J115" s="21"/>
      <c r="K115" s="21"/>
      <c r="L115" s="21"/>
      <c r="M115" s="21"/>
      <c r="N115" s="21"/>
      <c r="O115" s="21"/>
      <c r="P115" s="21"/>
      <c r="Q115" s="21"/>
      <c r="R115" s="21"/>
      <c r="S115" s="21"/>
      <c r="T115" s="21"/>
      <c r="U115" s="21"/>
      <c r="V115" s="21"/>
      <c r="W115" s="21"/>
      <c r="X115" s="21"/>
      <c r="Y115" s="21"/>
      <c r="Z115" s="21"/>
      <c r="AA115" s="21"/>
      <c r="AB115" s="21"/>
      <c r="AC115" s="21">
        <f t="shared" si="16"/>
        <v>0</v>
      </c>
      <c r="AD115" s="22">
        <f t="shared" si="14"/>
        <v>35.356999999999999</v>
      </c>
      <c r="AE115" s="21"/>
    </row>
    <row r="116" spans="1:31" ht="41.4" x14ac:dyDescent="0.25">
      <c r="A116" s="2">
        <v>114</v>
      </c>
      <c r="B116" s="3">
        <v>2020211306</v>
      </c>
      <c r="C116" s="3" t="s">
        <v>380</v>
      </c>
      <c r="D116" s="21" t="s">
        <v>1042</v>
      </c>
      <c r="E116" s="3">
        <v>15334660307</v>
      </c>
      <c r="F116" s="3" t="s">
        <v>381</v>
      </c>
      <c r="G116" s="5">
        <v>87.06</v>
      </c>
      <c r="H116" s="5">
        <f>G116*0.45</f>
        <v>39.177</v>
      </c>
      <c r="I116" s="14"/>
      <c r="J116" s="22"/>
      <c r="K116" s="21"/>
      <c r="L116" s="21"/>
      <c r="M116" s="21"/>
      <c r="N116" s="21"/>
      <c r="O116" s="21"/>
      <c r="P116" s="21"/>
      <c r="Q116" s="21"/>
      <c r="R116" s="21"/>
      <c r="S116" s="14"/>
      <c r="T116" s="14"/>
      <c r="U116" s="14" t="s">
        <v>382</v>
      </c>
      <c r="V116" s="14">
        <v>10</v>
      </c>
      <c r="W116" s="3">
        <v>10</v>
      </c>
      <c r="X116" s="5">
        <f>W116*0.45</f>
        <v>4.5</v>
      </c>
      <c r="Y116" s="14" t="s">
        <v>383</v>
      </c>
      <c r="Z116" s="14" t="s">
        <v>384</v>
      </c>
      <c r="AA116" s="14" t="s">
        <v>385</v>
      </c>
      <c r="AB116" s="3">
        <v>4.5</v>
      </c>
      <c r="AC116" s="5">
        <v>0.45</v>
      </c>
      <c r="AD116" s="5">
        <f>H116+X116+AC116</f>
        <v>44.127000000000002</v>
      </c>
      <c r="AE116" s="23"/>
    </row>
    <row r="117" spans="1:31" ht="27.6" x14ac:dyDescent="0.25">
      <c r="A117" s="2">
        <v>115</v>
      </c>
      <c r="B117" s="15">
        <v>2020211279</v>
      </c>
      <c r="C117" s="3" t="s">
        <v>386</v>
      </c>
      <c r="D117" s="21" t="s">
        <v>1042</v>
      </c>
      <c r="E117" s="15">
        <v>17882218248</v>
      </c>
      <c r="F117" s="3" t="s">
        <v>48</v>
      </c>
      <c r="G117" s="5">
        <v>85.36</v>
      </c>
      <c r="H117" s="5">
        <f t="shared" ref="H117:H120" si="17">G117*0.45</f>
        <v>38.411999999999999</v>
      </c>
      <c r="I117" s="3"/>
      <c r="J117" s="5"/>
      <c r="K117" s="3"/>
      <c r="L117" s="3"/>
      <c r="M117" s="3"/>
      <c r="N117" s="3"/>
      <c r="O117" s="3"/>
      <c r="P117" s="3"/>
      <c r="Q117" s="3"/>
      <c r="R117" s="3"/>
      <c r="S117" s="3"/>
      <c r="T117" s="3"/>
      <c r="U117" s="14" t="s">
        <v>387</v>
      </c>
      <c r="V117" s="3">
        <v>4</v>
      </c>
      <c r="W117" s="3">
        <v>4</v>
      </c>
      <c r="X117" s="3">
        <v>1.8</v>
      </c>
      <c r="Y117" s="14" t="s">
        <v>252</v>
      </c>
      <c r="Z117" s="14"/>
      <c r="AA117" s="14" t="s">
        <v>388</v>
      </c>
      <c r="AB117" s="3">
        <v>1.5</v>
      </c>
      <c r="AC117" s="3">
        <v>0.15</v>
      </c>
      <c r="AD117" s="5">
        <f>H117+X117+AC117</f>
        <v>40.361999999999995</v>
      </c>
      <c r="AE117" s="23"/>
    </row>
    <row r="118" spans="1:31" ht="69" x14ac:dyDescent="0.25">
      <c r="A118" s="2">
        <v>116</v>
      </c>
      <c r="B118" s="15">
        <v>2020211254</v>
      </c>
      <c r="C118" s="3" t="s">
        <v>389</v>
      </c>
      <c r="D118" s="21" t="s">
        <v>1042</v>
      </c>
      <c r="E118" s="15">
        <v>13939827876</v>
      </c>
      <c r="F118" s="3" t="s">
        <v>291</v>
      </c>
      <c r="G118" s="5">
        <v>86.06</v>
      </c>
      <c r="H118" s="5">
        <f t="shared" si="17"/>
        <v>38.727000000000004</v>
      </c>
      <c r="I118" s="3"/>
      <c r="J118" s="5"/>
      <c r="K118" s="3"/>
      <c r="L118" s="3"/>
      <c r="M118" s="3"/>
      <c r="N118" s="3"/>
      <c r="O118" s="3"/>
      <c r="P118" s="3"/>
      <c r="Q118" s="3"/>
      <c r="R118" s="3"/>
      <c r="S118" s="3"/>
      <c r="T118" s="3"/>
      <c r="U118" s="14" t="s">
        <v>390</v>
      </c>
      <c r="V118" s="3">
        <v>0</v>
      </c>
      <c r="W118" s="3">
        <v>0</v>
      </c>
      <c r="X118" s="3">
        <v>0</v>
      </c>
      <c r="Y118" s="14" t="s">
        <v>43</v>
      </c>
      <c r="Z118" s="14" t="s">
        <v>43</v>
      </c>
      <c r="AA118" s="14" t="s">
        <v>391</v>
      </c>
      <c r="AB118" s="3">
        <v>0</v>
      </c>
      <c r="AC118" s="3">
        <v>0</v>
      </c>
      <c r="AD118" s="5">
        <f>AC118+X118+H118</f>
        <v>38.727000000000004</v>
      </c>
      <c r="AE118" s="23"/>
    </row>
    <row r="119" spans="1:31" ht="27.6" x14ac:dyDescent="0.25">
      <c r="A119" s="2">
        <v>117</v>
      </c>
      <c r="B119" s="15">
        <v>2020211214</v>
      </c>
      <c r="C119" s="3" t="s">
        <v>392</v>
      </c>
      <c r="D119" s="21" t="s">
        <v>1042</v>
      </c>
      <c r="E119" s="15">
        <v>15398623373</v>
      </c>
      <c r="F119" s="3" t="s">
        <v>283</v>
      </c>
      <c r="G119" s="5">
        <v>87.2</v>
      </c>
      <c r="H119" s="5">
        <f t="shared" si="17"/>
        <v>39.24</v>
      </c>
      <c r="I119" s="3"/>
      <c r="J119" s="5"/>
      <c r="K119" s="3"/>
      <c r="L119" s="3"/>
      <c r="M119" s="3"/>
      <c r="N119" s="3"/>
      <c r="O119" s="3"/>
      <c r="P119" s="3"/>
      <c r="Q119" s="3"/>
      <c r="R119" s="3"/>
      <c r="S119" s="3"/>
      <c r="T119" s="3"/>
      <c r="U119" s="14" t="s">
        <v>393</v>
      </c>
      <c r="V119" s="3">
        <v>10</v>
      </c>
      <c r="W119" s="3">
        <v>10</v>
      </c>
      <c r="X119" s="3">
        <v>4.5</v>
      </c>
      <c r="Y119" s="14"/>
      <c r="Z119" s="14"/>
      <c r="AA119" s="14" t="s">
        <v>391</v>
      </c>
      <c r="AB119" s="3">
        <v>0</v>
      </c>
      <c r="AC119" s="3">
        <v>0</v>
      </c>
      <c r="AD119" s="5">
        <f>AC119+X119+H119</f>
        <v>43.74</v>
      </c>
      <c r="AE119" s="23"/>
    </row>
    <row r="120" spans="1:31" x14ac:dyDescent="0.25">
      <c r="A120" s="2">
        <v>118</v>
      </c>
      <c r="B120" s="15">
        <v>2020211258</v>
      </c>
      <c r="C120" s="3" t="s">
        <v>394</v>
      </c>
      <c r="D120" s="21" t="s">
        <v>1042</v>
      </c>
      <c r="E120" s="15">
        <v>18633140823</v>
      </c>
      <c r="F120" s="3" t="s">
        <v>319</v>
      </c>
      <c r="G120" s="5">
        <v>87.03</v>
      </c>
      <c r="H120" s="5">
        <f t="shared" si="17"/>
        <v>39.163499999999999</v>
      </c>
      <c r="I120" s="3"/>
      <c r="J120" s="5"/>
      <c r="K120" s="3"/>
      <c r="L120" s="3"/>
      <c r="M120" s="3"/>
      <c r="N120" s="3"/>
      <c r="O120" s="3"/>
      <c r="P120" s="3"/>
      <c r="Q120" s="3"/>
      <c r="R120" s="3"/>
      <c r="S120" s="3"/>
      <c r="T120" s="3"/>
      <c r="U120" s="14"/>
      <c r="V120" s="3"/>
      <c r="W120" s="3"/>
      <c r="X120" s="3"/>
      <c r="Y120" s="14"/>
      <c r="Z120" s="14"/>
      <c r="AA120" s="14" t="s">
        <v>391</v>
      </c>
      <c r="AB120" s="3">
        <v>0</v>
      </c>
      <c r="AC120" s="3">
        <v>0</v>
      </c>
      <c r="AD120" s="5">
        <v>39.159999999999997</v>
      </c>
      <c r="AE120" s="23"/>
    </row>
    <row r="121" spans="1:31" ht="27.6" x14ac:dyDescent="0.25">
      <c r="A121" s="2">
        <v>119</v>
      </c>
      <c r="B121" s="15">
        <v>2020211297</v>
      </c>
      <c r="C121" s="3" t="s">
        <v>395</v>
      </c>
      <c r="D121" s="21" t="s">
        <v>1042</v>
      </c>
      <c r="E121" s="15">
        <v>15873828411</v>
      </c>
      <c r="F121" s="3" t="s">
        <v>396</v>
      </c>
      <c r="G121" s="5">
        <v>80.61</v>
      </c>
      <c r="H121" s="5">
        <v>36.270000000000003</v>
      </c>
      <c r="I121" s="3"/>
      <c r="J121" s="5"/>
      <c r="K121" s="3"/>
      <c r="L121" s="3"/>
      <c r="M121" s="3"/>
      <c r="N121" s="3"/>
      <c r="O121" s="3"/>
      <c r="P121" s="3"/>
      <c r="Q121" s="3"/>
      <c r="R121" s="3"/>
      <c r="S121" s="3"/>
      <c r="T121" s="3"/>
      <c r="U121" s="14" t="s">
        <v>397</v>
      </c>
      <c r="V121" s="3">
        <v>10</v>
      </c>
      <c r="W121" s="3">
        <v>10</v>
      </c>
      <c r="X121" s="3">
        <v>4.5</v>
      </c>
      <c r="Y121" s="14"/>
      <c r="Z121" s="14"/>
      <c r="AA121" s="14" t="s">
        <v>391</v>
      </c>
      <c r="AB121" s="3">
        <v>0</v>
      </c>
      <c r="AC121" s="3">
        <v>0</v>
      </c>
      <c r="AD121" s="5">
        <f>AC121+X121+H121</f>
        <v>40.770000000000003</v>
      </c>
      <c r="AE121" s="23"/>
    </row>
    <row r="122" spans="1:31" ht="27.6" x14ac:dyDescent="0.25">
      <c r="A122" s="2">
        <v>120</v>
      </c>
      <c r="B122" s="3">
        <v>2020211301</v>
      </c>
      <c r="C122" s="3" t="s">
        <v>398</v>
      </c>
      <c r="D122" s="21" t="s">
        <v>1042</v>
      </c>
      <c r="E122" s="3">
        <v>15978911761</v>
      </c>
      <c r="F122" s="3" t="s">
        <v>244</v>
      </c>
      <c r="G122" s="5">
        <v>86.52</v>
      </c>
      <c r="H122" s="5">
        <f>G122*0.45</f>
        <v>38.933999999999997</v>
      </c>
      <c r="I122" s="3"/>
      <c r="J122" s="5"/>
      <c r="K122" s="3"/>
      <c r="L122" s="3"/>
      <c r="M122" s="3"/>
      <c r="N122" s="3"/>
      <c r="O122" s="3"/>
      <c r="P122" s="3"/>
      <c r="Q122" s="3"/>
      <c r="R122" s="3"/>
      <c r="S122" s="3"/>
      <c r="T122" s="3"/>
      <c r="U122" s="14" t="s">
        <v>399</v>
      </c>
      <c r="V122" s="3">
        <v>15</v>
      </c>
      <c r="W122" s="3">
        <v>15</v>
      </c>
      <c r="X122" s="3">
        <f>W122*0.45</f>
        <v>6.75</v>
      </c>
      <c r="Y122" s="3"/>
      <c r="Z122" s="3"/>
      <c r="AA122" s="14" t="s">
        <v>400</v>
      </c>
      <c r="AB122" s="3">
        <v>0</v>
      </c>
      <c r="AC122" s="3">
        <v>0</v>
      </c>
      <c r="AD122" s="5">
        <f>AC122+X122+H122</f>
        <v>45.683999999999997</v>
      </c>
      <c r="AE122" s="23"/>
    </row>
    <row r="123" spans="1:31" ht="41.4" x14ac:dyDescent="0.25">
      <c r="A123" s="2">
        <v>121</v>
      </c>
      <c r="B123" s="3">
        <v>2020211260</v>
      </c>
      <c r="C123" s="3" t="s">
        <v>401</v>
      </c>
      <c r="D123" s="21" t="s">
        <v>1042</v>
      </c>
      <c r="E123" s="3">
        <v>13708107960</v>
      </c>
      <c r="F123" s="3" t="s">
        <v>66</v>
      </c>
      <c r="G123" s="5">
        <v>87.49</v>
      </c>
      <c r="H123" s="5">
        <v>39.369999999999997</v>
      </c>
      <c r="I123" s="14" t="s">
        <v>402</v>
      </c>
      <c r="J123" s="5">
        <v>3.75</v>
      </c>
      <c r="K123" s="3"/>
      <c r="L123" s="3"/>
      <c r="M123" s="3"/>
      <c r="N123" s="3"/>
      <c r="O123" s="3"/>
      <c r="P123" s="3"/>
      <c r="Q123" s="3"/>
      <c r="R123" s="3"/>
      <c r="S123" s="3"/>
      <c r="T123" s="3"/>
      <c r="U123" s="14" t="s">
        <v>403</v>
      </c>
      <c r="V123" s="3">
        <v>7</v>
      </c>
      <c r="W123" s="3">
        <v>10.75</v>
      </c>
      <c r="X123" s="3">
        <v>4.8375000000000004</v>
      </c>
      <c r="Y123" s="3"/>
      <c r="Z123" s="3"/>
      <c r="AA123" s="14" t="s">
        <v>404</v>
      </c>
      <c r="AB123" s="3">
        <v>1.75</v>
      </c>
      <c r="AC123" s="3">
        <v>0.17499999999999999</v>
      </c>
      <c r="AD123" s="5">
        <f>AC123+X123+H123</f>
        <v>44.3825</v>
      </c>
      <c r="AE123" s="23"/>
    </row>
    <row r="124" spans="1:31" x14ac:dyDescent="0.25">
      <c r="A124" s="2">
        <v>122</v>
      </c>
      <c r="B124" s="3">
        <v>2020211249</v>
      </c>
      <c r="C124" s="3" t="s">
        <v>405</v>
      </c>
      <c r="D124" s="21" t="s">
        <v>1042</v>
      </c>
      <c r="E124" s="15" t="s">
        <v>406</v>
      </c>
      <c r="F124" s="3" t="s">
        <v>407</v>
      </c>
      <c r="G124" s="5">
        <v>83.28</v>
      </c>
      <c r="H124" s="5">
        <v>37.479999999999997</v>
      </c>
      <c r="I124" s="3"/>
      <c r="J124" s="5"/>
      <c r="K124" s="3"/>
      <c r="L124" s="3"/>
      <c r="M124" s="3"/>
      <c r="N124" s="3"/>
      <c r="O124" s="3"/>
      <c r="P124" s="3"/>
      <c r="Q124" s="3"/>
      <c r="R124" s="3"/>
      <c r="S124" s="3"/>
      <c r="T124" s="3"/>
      <c r="U124" s="3" t="s">
        <v>408</v>
      </c>
      <c r="V124" s="3"/>
      <c r="W124" s="3">
        <v>7</v>
      </c>
      <c r="X124" s="3">
        <v>3.15</v>
      </c>
      <c r="Y124" s="3"/>
      <c r="Z124" s="3"/>
      <c r="AA124" s="14" t="s">
        <v>409</v>
      </c>
      <c r="AB124" s="3">
        <v>0</v>
      </c>
      <c r="AC124" s="3">
        <v>0</v>
      </c>
      <c r="AD124" s="5">
        <v>40.630000000000003</v>
      </c>
      <c r="AE124" s="23"/>
    </row>
    <row r="125" spans="1:31" x14ac:dyDescent="0.25">
      <c r="A125" s="2">
        <v>123</v>
      </c>
      <c r="B125" s="15" t="s">
        <v>410</v>
      </c>
      <c r="C125" s="3" t="s">
        <v>411</v>
      </c>
      <c r="D125" s="21" t="s">
        <v>1042</v>
      </c>
      <c r="E125" s="3">
        <v>18782221516</v>
      </c>
      <c r="F125" s="3" t="s">
        <v>412</v>
      </c>
      <c r="G125" s="5">
        <v>82.58</v>
      </c>
      <c r="H125" s="5">
        <v>37.159999999999997</v>
      </c>
      <c r="I125" s="14"/>
      <c r="J125" s="5"/>
      <c r="K125" s="14"/>
      <c r="L125" s="14"/>
      <c r="M125" s="14"/>
      <c r="N125" s="14"/>
      <c r="O125" s="14"/>
      <c r="P125" s="14"/>
      <c r="Q125" s="14"/>
      <c r="R125" s="14"/>
      <c r="S125" s="14"/>
      <c r="T125" s="14"/>
      <c r="U125" s="14"/>
      <c r="V125" s="14">
        <v>0</v>
      </c>
      <c r="W125" s="14">
        <v>0</v>
      </c>
      <c r="X125" s="3">
        <v>0</v>
      </c>
      <c r="Y125" s="14" t="s">
        <v>43</v>
      </c>
      <c r="Z125" s="14" t="s">
        <v>43</v>
      </c>
      <c r="AA125" s="14" t="s">
        <v>413</v>
      </c>
      <c r="AB125" s="3">
        <v>0</v>
      </c>
      <c r="AC125" s="3">
        <v>0</v>
      </c>
      <c r="AD125" s="5">
        <v>37.159999999999997</v>
      </c>
      <c r="AE125" s="23"/>
    </row>
    <row r="126" spans="1:31" ht="41.4" x14ac:dyDescent="0.25">
      <c r="A126" s="2">
        <v>124</v>
      </c>
      <c r="B126" s="15" t="s">
        <v>414</v>
      </c>
      <c r="C126" s="3" t="s">
        <v>415</v>
      </c>
      <c r="D126" s="21" t="s">
        <v>1042</v>
      </c>
      <c r="E126" s="15" t="s">
        <v>416</v>
      </c>
      <c r="F126" s="3" t="s">
        <v>31</v>
      </c>
      <c r="G126" s="5">
        <v>87.96</v>
      </c>
      <c r="H126" s="5">
        <f>G126*0.45</f>
        <v>39.582000000000001</v>
      </c>
      <c r="I126" s="3"/>
      <c r="J126" s="5"/>
      <c r="K126" s="3"/>
      <c r="L126" s="3"/>
      <c r="M126" s="3"/>
      <c r="N126" s="3"/>
      <c r="O126" s="3"/>
      <c r="P126" s="3"/>
      <c r="Q126" s="3"/>
      <c r="R126" s="3"/>
      <c r="S126" s="3"/>
      <c r="T126" s="3"/>
      <c r="U126" s="14" t="s">
        <v>417</v>
      </c>
      <c r="V126" s="3">
        <v>10</v>
      </c>
      <c r="W126" s="3">
        <v>10</v>
      </c>
      <c r="X126" s="3">
        <f>V126*0.45</f>
        <v>4.5</v>
      </c>
      <c r="Y126" s="14" t="s">
        <v>418</v>
      </c>
      <c r="Z126" s="14"/>
      <c r="AA126" s="14" t="s">
        <v>419</v>
      </c>
      <c r="AB126" s="3">
        <v>0</v>
      </c>
      <c r="AC126" s="3">
        <v>0</v>
      </c>
      <c r="AD126" s="5">
        <f>H126+X126+AC126</f>
        <v>44.082000000000001</v>
      </c>
      <c r="AE126" s="23"/>
    </row>
    <row r="127" spans="1:31" ht="55.2" x14ac:dyDescent="0.25">
      <c r="A127" s="2">
        <v>125</v>
      </c>
      <c r="B127" s="3">
        <v>2020211391</v>
      </c>
      <c r="C127" s="3" t="s">
        <v>420</v>
      </c>
      <c r="D127" s="21" t="s">
        <v>1042</v>
      </c>
      <c r="E127" s="3">
        <v>17882275063</v>
      </c>
      <c r="F127" s="3" t="s">
        <v>421</v>
      </c>
      <c r="G127" s="5">
        <v>87.07</v>
      </c>
      <c r="H127" s="5">
        <v>39.1815</v>
      </c>
      <c r="I127" s="3"/>
      <c r="J127" s="5"/>
      <c r="K127" s="3"/>
      <c r="L127" s="3"/>
      <c r="M127" s="3"/>
      <c r="N127" s="3"/>
      <c r="O127" s="3"/>
      <c r="P127" s="3"/>
      <c r="Q127" s="3" t="s">
        <v>422</v>
      </c>
      <c r="R127" s="3">
        <v>7</v>
      </c>
      <c r="S127" s="3"/>
      <c r="T127" s="3"/>
      <c r="U127" s="3" t="s">
        <v>423</v>
      </c>
      <c r="V127" s="3">
        <v>7</v>
      </c>
      <c r="W127" s="3">
        <v>14</v>
      </c>
      <c r="X127" s="3">
        <f>W127*0.45</f>
        <v>6.3</v>
      </c>
      <c r="Y127" s="3" t="s">
        <v>424</v>
      </c>
      <c r="Z127" s="3"/>
      <c r="AA127" s="14" t="s">
        <v>425</v>
      </c>
      <c r="AB127" s="3">
        <v>3</v>
      </c>
      <c r="AC127" s="3">
        <v>0.3</v>
      </c>
      <c r="AD127" s="5">
        <f>AC127+X127+H127</f>
        <v>45.781500000000001</v>
      </c>
      <c r="AE127" s="23"/>
    </row>
    <row r="128" spans="1:31" x14ac:dyDescent="0.25">
      <c r="A128" s="2">
        <v>126</v>
      </c>
      <c r="B128" s="3">
        <v>2020211385</v>
      </c>
      <c r="C128" s="3" t="s">
        <v>426</v>
      </c>
      <c r="D128" s="21" t="s">
        <v>1042</v>
      </c>
      <c r="E128" s="3">
        <v>18080183255</v>
      </c>
      <c r="F128" s="3" t="s">
        <v>113</v>
      </c>
      <c r="G128" s="5">
        <v>83.95</v>
      </c>
      <c r="H128" s="5">
        <v>37.78</v>
      </c>
      <c r="I128" s="3"/>
      <c r="J128" s="5"/>
      <c r="K128" s="3"/>
      <c r="L128" s="3"/>
      <c r="M128" s="3"/>
      <c r="N128" s="3"/>
      <c r="O128" s="3"/>
      <c r="P128" s="3"/>
      <c r="Q128" s="3"/>
      <c r="R128" s="3"/>
      <c r="S128" s="3"/>
      <c r="T128" s="3"/>
      <c r="U128" s="3"/>
      <c r="V128" s="3"/>
      <c r="W128" s="3"/>
      <c r="X128" s="3"/>
      <c r="Y128" s="3"/>
      <c r="Z128" s="3"/>
      <c r="AA128" s="14" t="s">
        <v>427</v>
      </c>
      <c r="AB128" s="3">
        <v>0</v>
      </c>
      <c r="AC128" s="3">
        <v>0</v>
      </c>
      <c r="AD128" s="5">
        <f>AC128+H128</f>
        <v>37.78</v>
      </c>
      <c r="AE128" s="23"/>
    </row>
    <row r="129" spans="1:31" ht="69" x14ac:dyDescent="0.25">
      <c r="A129" s="2">
        <v>127</v>
      </c>
      <c r="B129" s="3">
        <v>2020211380</v>
      </c>
      <c r="C129" s="3" t="s">
        <v>1041</v>
      </c>
      <c r="D129" s="21" t="s">
        <v>1042</v>
      </c>
      <c r="E129" s="3">
        <v>13615267402</v>
      </c>
      <c r="F129" s="3" t="s">
        <v>98</v>
      </c>
      <c r="G129" s="5">
        <v>87</v>
      </c>
      <c r="H129" s="5">
        <v>39.15</v>
      </c>
      <c r="I129" s="3"/>
      <c r="J129" s="5"/>
      <c r="K129" s="3"/>
      <c r="L129" s="3"/>
      <c r="M129" s="3"/>
      <c r="N129" s="3"/>
      <c r="O129" s="3"/>
      <c r="P129" s="3"/>
      <c r="Q129" s="3" t="s">
        <v>428</v>
      </c>
      <c r="R129" s="3"/>
      <c r="S129" s="3"/>
      <c r="T129" s="3"/>
      <c r="U129" s="3"/>
      <c r="V129" s="3"/>
      <c r="W129" s="3">
        <v>0</v>
      </c>
      <c r="X129" s="3">
        <v>0</v>
      </c>
      <c r="Y129" s="3"/>
      <c r="Z129" s="3"/>
      <c r="AA129" s="14" t="s">
        <v>429</v>
      </c>
      <c r="AB129" s="3">
        <v>0</v>
      </c>
      <c r="AC129" s="3">
        <v>0</v>
      </c>
      <c r="AD129" s="5">
        <f>H129+X129+AB129</f>
        <v>39.15</v>
      </c>
      <c r="AE129" s="23"/>
    </row>
    <row r="130" spans="1:31" ht="69" x14ac:dyDescent="0.25">
      <c r="A130" s="2">
        <v>128</v>
      </c>
      <c r="B130" s="24" t="s">
        <v>430</v>
      </c>
      <c r="C130" s="3" t="s">
        <v>431</v>
      </c>
      <c r="D130" s="21" t="s">
        <v>1042</v>
      </c>
      <c r="E130" s="3">
        <v>18851322596</v>
      </c>
      <c r="F130" s="3" t="s">
        <v>66</v>
      </c>
      <c r="G130" s="5">
        <v>87.31</v>
      </c>
      <c r="H130" s="5">
        <v>39.29</v>
      </c>
      <c r="I130" s="14" t="s">
        <v>432</v>
      </c>
      <c r="J130" s="5">
        <v>10</v>
      </c>
      <c r="K130" s="3"/>
      <c r="L130" s="3"/>
      <c r="M130" s="3"/>
      <c r="N130" s="3"/>
      <c r="O130" s="3"/>
      <c r="P130" s="3"/>
      <c r="Q130" s="3"/>
      <c r="R130" s="3"/>
      <c r="S130" s="3"/>
      <c r="T130" s="3"/>
      <c r="U130" s="14" t="s">
        <v>433</v>
      </c>
      <c r="V130" s="5">
        <v>7</v>
      </c>
      <c r="W130" s="5">
        <v>17</v>
      </c>
      <c r="X130" s="3">
        <v>7.65</v>
      </c>
      <c r="Y130" s="3"/>
      <c r="Z130" s="3"/>
      <c r="AA130" s="14" t="s">
        <v>434</v>
      </c>
      <c r="AB130" s="5">
        <v>1.75</v>
      </c>
      <c r="AC130" s="3">
        <v>0.17499999999999999</v>
      </c>
      <c r="AD130" s="5">
        <f>AC130+X130+H130</f>
        <v>47.115000000000002</v>
      </c>
      <c r="AE130" s="23"/>
    </row>
    <row r="131" spans="1:31" ht="27.6" x14ac:dyDescent="0.25">
      <c r="A131" s="2">
        <v>129</v>
      </c>
      <c r="B131" s="3">
        <v>2020211280</v>
      </c>
      <c r="C131" s="3" t="s">
        <v>435</v>
      </c>
      <c r="D131" s="21" t="s">
        <v>1042</v>
      </c>
      <c r="E131" s="3">
        <v>17208281841</v>
      </c>
      <c r="F131" s="3" t="s">
        <v>436</v>
      </c>
      <c r="G131" s="3">
        <v>85.22</v>
      </c>
      <c r="H131" s="3">
        <v>38.348999999999997</v>
      </c>
      <c r="I131" s="3"/>
      <c r="J131" s="3"/>
      <c r="K131" s="3"/>
      <c r="L131" s="3"/>
      <c r="M131" s="3"/>
      <c r="N131" s="3"/>
      <c r="O131" s="3"/>
      <c r="P131" s="3"/>
      <c r="Q131" s="3"/>
      <c r="R131" s="3"/>
      <c r="S131" s="3"/>
      <c r="T131" s="3"/>
      <c r="U131" s="3" t="s">
        <v>437</v>
      </c>
      <c r="V131" s="3">
        <v>5</v>
      </c>
      <c r="W131" s="3">
        <v>5</v>
      </c>
      <c r="X131" s="3">
        <f>W131*0.45</f>
        <v>2.25</v>
      </c>
      <c r="Y131" s="3"/>
      <c r="Z131" s="3"/>
      <c r="AA131" s="3" t="s">
        <v>438</v>
      </c>
      <c r="AB131" s="3">
        <v>0</v>
      </c>
      <c r="AC131" s="3">
        <v>0</v>
      </c>
      <c r="AD131" s="3">
        <f>AC131+X131+H131</f>
        <v>40.598999999999997</v>
      </c>
      <c r="AE131" s="23"/>
    </row>
    <row r="132" spans="1:31" ht="27.6" x14ac:dyDescent="0.25">
      <c r="A132" s="2">
        <v>130</v>
      </c>
      <c r="B132" s="3">
        <v>2020211264</v>
      </c>
      <c r="C132" s="3" t="s">
        <v>439</v>
      </c>
      <c r="D132" s="21" t="s">
        <v>1042</v>
      </c>
      <c r="E132" s="3">
        <v>13331669963</v>
      </c>
      <c r="F132" s="3" t="s">
        <v>80</v>
      </c>
      <c r="G132" s="3">
        <v>84.78</v>
      </c>
      <c r="H132" s="3">
        <v>38.15</v>
      </c>
      <c r="I132" s="3"/>
      <c r="J132" s="3"/>
      <c r="K132" s="3"/>
      <c r="L132" s="3"/>
      <c r="M132" s="3"/>
      <c r="N132" s="3"/>
      <c r="O132" s="3"/>
      <c r="P132" s="3"/>
      <c r="Q132" s="3"/>
      <c r="R132" s="3"/>
      <c r="S132" s="3"/>
      <c r="T132" s="3"/>
      <c r="U132" s="3"/>
      <c r="V132" s="3"/>
      <c r="W132" s="3">
        <v>0</v>
      </c>
      <c r="X132" s="3">
        <v>0</v>
      </c>
      <c r="Y132" s="14" t="s">
        <v>440</v>
      </c>
      <c r="Z132" s="3"/>
      <c r="AA132" s="14" t="s">
        <v>441</v>
      </c>
      <c r="AB132" s="3">
        <v>1</v>
      </c>
      <c r="AC132" s="3">
        <v>0.1</v>
      </c>
      <c r="AD132" s="3">
        <f>AC132+H132</f>
        <v>38.25</v>
      </c>
      <c r="AE132" s="23"/>
    </row>
    <row r="133" spans="1:31" ht="69" x14ac:dyDescent="0.25">
      <c r="A133" s="2">
        <v>131</v>
      </c>
      <c r="B133" s="3">
        <v>2020211267</v>
      </c>
      <c r="C133" s="3" t="s">
        <v>442</v>
      </c>
      <c r="D133" s="21" t="s">
        <v>1042</v>
      </c>
      <c r="E133" s="3">
        <v>15206132121</v>
      </c>
      <c r="F133" s="3" t="s">
        <v>130</v>
      </c>
      <c r="G133" s="3">
        <v>87.06</v>
      </c>
      <c r="H133" s="3">
        <v>39.177</v>
      </c>
      <c r="I133" s="3"/>
      <c r="J133" s="3"/>
      <c r="K133" s="3"/>
      <c r="L133" s="3"/>
      <c r="M133" s="3"/>
      <c r="N133" s="3"/>
      <c r="O133" s="3"/>
      <c r="P133" s="3"/>
      <c r="Q133" s="3" t="s">
        <v>443</v>
      </c>
      <c r="R133" s="3">
        <v>0.1</v>
      </c>
      <c r="S133" s="3"/>
      <c r="T133" s="3"/>
      <c r="U133" s="3" t="s">
        <v>444</v>
      </c>
      <c r="V133" s="3">
        <v>7</v>
      </c>
      <c r="W133" s="3">
        <v>7.1</v>
      </c>
      <c r="X133" s="3">
        <v>3.1949999999999998</v>
      </c>
      <c r="Y133" s="3"/>
      <c r="Z133" s="3"/>
      <c r="AA133" s="14" t="s">
        <v>445</v>
      </c>
      <c r="AB133" s="3">
        <v>0</v>
      </c>
      <c r="AC133" s="3">
        <v>0</v>
      </c>
      <c r="AD133" s="5">
        <f>AC133+X133+H133</f>
        <v>42.372</v>
      </c>
      <c r="AE133" s="23"/>
    </row>
    <row r="134" spans="1:31" ht="43.2" x14ac:dyDescent="0.25">
      <c r="A134" s="2">
        <v>132</v>
      </c>
      <c r="B134" s="25">
        <v>2020211386</v>
      </c>
      <c r="C134" s="25" t="s">
        <v>446</v>
      </c>
      <c r="D134" s="21" t="s">
        <v>1042</v>
      </c>
      <c r="E134" s="25">
        <v>13378578228</v>
      </c>
      <c r="F134" s="25" t="s">
        <v>447</v>
      </c>
      <c r="G134" s="25">
        <v>86.06</v>
      </c>
      <c r="H134" s="25">
        <v>38.729999999999997</v>
      </c>
      <c r="I134" s="25"/>
      <c r="J134" s="25"/>
      <c r="K134" s="25"/>
      <c r="L134" s="25"/>
      <c r="M134" s="25"/>
      <c r="N134" s="25"/>
      <c r="O134" s="25"/>
      <c r="P134" s="25"/>
      <c r="Q134" s="25"/>
      <c r="R134" s="25"/>
      <c r="S134" s="25"/>
      <c r="T134" s="25"/>
      <c r="U134" s="25"/>
      <c r="V134" s="25"/>
      <c r="W134" s="25"/>
      <c r="X134" s="25"/>
      <c r="Y134" s="25" t="s">
        <v>448</v>
      </c>
      <c r="Z134" s="25" t="s">
        <v>449</v>
      </c>
      <c r="AA134" s="25" t="s">
        <v>450</v>
      </c>
      <c r="AB134" s="25">
        <v>6</v>
      </c>
      <c r="AC134" s="25">
        <v>0.6</v>
      </c>
      <c r="AD134" s="5">
        <f t="shared" ref="AD134:AD144" si="18">AC134+X134+H134</f>
        <v>39.33</v>
      </c>
      <c r="AE134" s="26"/>
    </row>
    <row r="135" spans="1:31" ht="55.2" x14ac:dyDescent="0.25">
      <c r="A135" s="2">
        <v>133</v>
      </c>
      <c r="B135" s="27" t="s">
        <v>451</v>
      </c>
      <c r="C135" s="3" t="s">
        <v>452</v>
      </c>
      <c r="D135" s="21" t="s">
        <v>1042</v>
      </c>
      <c r="E135" s="3">
        <v>13684125208</v>
      </c>
      <c r="F135" s="3" t="s">
        <v>283</v>
      </c>
      <c r="G135" s="3">
        <v>85.72</v>
      </c>
      <c r="H135" s="3">
        <v>38.57</v>
      </c>
      <c r="I135" s="3"/>
      <c r="J135" s="3"/>
      <c r="K135" s="3"/>
      <c r="L135" s="3"/>
      <c r="M135" s="3"/>
      <c r="N135" s="3"/>
      <c r="O135" s="3"/>
      <c r="P135" s="3"/>
      <c r="Q135" s="3"/>
      <c r="R135" s="3"/>
      <c r="S135" s="3"/>
      <c r="T135" s="3"/>
      <c r="U135" s="14" t="s">
        <v>453</v>
      </c>
      <c r="V135" s="28">
        <v>7</v>
      </c>
      <c r="W135" s="28">
        <v>7</v>
      </c>
      <c r="X135" s="28">
        <v>3.15</v>
      </c>
      <c r="Y135" s="14" t="s">
        <v>454</v>
      </c>
      <c r="Z135" s="14" t="s">
        <v>455</v>
      </c>
      <c r="AA135" s="14" t="s">
        <v>456</v>
      </c>
      <c r="AB135" s="28">
        <v>10</v>
      </c>
      <c r="AC135" s="28">
        <v>1</v>
      </c>
      <c r="AD135" s="5">
        <f t="shared" si="18"/>
        <v>42.72</v>
      </c>
      <c r="AE135" s="23"/>
    </row>
    <row r="136" spans="1:31" ht="55.2" x14ac:dyDescent="0.25">
      <c r="A136" s="2">
        <v>134</v>
      </c>
      <c r="B136" s="3">
        <v>2020211303</v>
      </c>
      <c r="C136" s="3" t="s">
        <v>457</v>
      </c>
      <c r="D136" s="21" t="s">
        <v>1042</v>
      </c>
      <c r="E136" s="3">
        <v>18875211298</v>
      </c>
      <c r="F136" s="3" t="s">
        <v>194</v>
      </c>
      <c r="G136" s="3">
        <v>85.12</v>
      </c>
      <c r="H136" s="3">
        <v>38.299999999999997</v>
      </c>
      <c r="I136" s="3"/>
      <c r="J136" s="3"/>
      <c r="K136" s="3"/>
      <c r="L136" s="3"/>
      <c r="M136" s="3"/>
      <c r="N136" s="3"/>
      <c r="O136" s="3"/>
      <c r="P136" s="3"/>
      <c r="Q136" s="3"/>
      <c r="R136" s="3"/>
      <c r="S136" s="3"/>
      <c r="T136" s="3"/>
      <c r="U136" s="3" t="s">
        <v>458</v>
      </c>
      <c r="V136" s="3">
        <v>25</v>
      </c>
      <c r="W136" s="3">
        <v>25</v>
      </c>
      <c r="X136" s="3">
        <v>11.25</v>
      </c>
      <c r="Y136" s="3"/>
      <c r="Z136" s="3"/>
      <c r="AA136" s="3" t="s">
        <v>459</v>
      </c>
      <c r="AB136" s="3">
        <v>0</v>
      </c>
      <c r="AC136" s="3">
        <v>0</v>
      </c>
      <c r="AD136" s="5">
        <f t="shared" si="18"/>
        <v>49.55</v>
      </c>
      <c r="AE136" s="29"/>
    </row>
    <row r="137" spans="1:31" x14ac:dyDescent="0.25">
      <c r="A137" s="2">
        <v>135</v>
      </c>
      <c r="B137" s="3">
        <v>2020211418</v>
      </c>
      <c r="C137" s="3" t="s">
        <v>1047</v>
      </c>
      <c r="D137" s="21" t="s">
        <v>1053</v>
      </c>
      <c r="E137" s="3">
        <v>15528260825</v>
      </c>
      <c r="F137" s="3" t="s">
        <v>460</v>
      </c>
      <c r="G137" s="5">
        <v>87.1</v>
      </c>
      <c r="H137" s="5">
        <f>G137*0.45</f>
        <v>39.195</v>
      </c>
      <c r="I137" s="3"/>
      <c r="J137" s="5"/>
      <c r="K137" s="3"/>
      <c r="L137" s="3"/>
      <c r="M137" s="3"/>
      <c r="N137" s="3"/>
      <c r="O137" s="3"/>
      <c r="P137" s="3"/>
      <c r="Q137" s="3"/>
      <c r="R137" s="3"/>
      <c r="S137" s="3"/>
      <c r="T137" s="3"/>
      <c r="U137" s="14"/>
      <c r="V137" s="3"/>
      <c r="W137" s="3"/>
      <c r="X137" s="3"/>
      <c r="Y137" s="3" t="s">
        <v>461</v>
      </c>
      <c r="Z137" s="3"/>
      <c r="AA137" s="14" t="s">
        <v>462</v>
      </c>
      <c r="AB137" s="3">
        <v>3</v>
      </c>
      <c r="AC137" s="3">
        <v>0.3</v>
      </c>
      <c r="AD137" s="5">
        <f t="shared" si="18"/>
        <v>39.494999999999997</v>
      </c>
      <c r="AE137" s="23"/>
    </row>
    <row r="138" spans="1:31" ht="55.2" x14ac:dyDescent="0.25">
      <c r="A138" s="2">
        <v>136</v>
      </c>
      <c r="B138" s="3">
        <v>2020211431</v>
      </c>
      <c r="C138" s="3" t="s">
        <v>463</v>
      </c>
      <c r="D138" s="21" t="s">
        <v>1053</v>
      </c>
      <c r="E138" s="3">
        <v>18283270089</v>
      </c>
      <c r="F138" s="3" t="s">
        <v>194</v>
      </c>
      <c r="G138" s="5">
        <v>86.78</v>
      </c>
      <c r="H138" s="5">
        <v>39.049999999999997</v>
      </c>
      <c r="I138" s="3"/>
      <c r="J138" s="5"/>
      <c r="K138" s="3"/>
      <c r="L138" s="3"/>
      <c r="M138" s="3"/>
      <c r="N138" s="3"/>
      <c r="O138" s="3"/>
      <c r="P138" s="3"/>
      <c r="Q138" s="3"/>
      <c r="R138" s="3"/>
      <c r="S138" s="3"/>
      <c r="T138" s="3"/>
      <c r="U138" s="3" t="s">
        <v>464</v>
      </c>
      <c r="V138" s="3">
        <v>17</v>
      </c>
      <c r="W138" s="3">
        <v>17</v>
      </c>
      <c r="X138" s="3">
        <v>7.65</v>
      </c>
      <c r="Y138" s="3" t="s">
        <v>465</v>
      </c>
      <c r="Z138" s="3"/>
      <c r="AA138" s="3" t="s">
        <v>466</v>
      </c>
      <c r="AB138" s="3">
        <v>1.75</v>
      </c>
      <c r="AC138" s="3">
        <v>0.78749999999999998</v>
      </c>
      <c r="AD138" s="5">
        <f t="shared" si="18"/>
        <v>47.487499999999997</v>
      </c>
      <c r="AE138" s="23"/>
    </row>
    <row r="139" spans="1:31" ht="69" x14ac:dyDescent="0.25">
      <c r="A139" s="2">
        <v>137</v>
      </c>
      <c r="B139" s="3">
        <v>2020211445</v>
      </c>
      <c r="C139" s="3" t="s">
        <v>467</v>
      </c>
      <c r="D139" s="21" t="s">
        <v>1053</v>
      </c>
      <c r="E139" s="3">
        <v>15283865067</v>
      </c>
      <c r="F139" s="3" t="s">
        <v>194</v>
      </c>
      <c r="G139" s="5">
        <v>84.85</v>
      </c>
      <c r="H139" s="5">
        <v>38.18</v>
      </c>
      <c r="I139" s="3"/>
      <c r="J139" s="5"/>
      <c r="K139" s="3"/>
      <c r="L139" s="3"/>
      <c r="M139" s="3"/>
      <c r="N139" s="3"/>
      <c r="O139" s="3"/>
      <c r="P139" s="3"/>
      <c r="Q139" s="3"/>
      <c r="R139" s="3"/>
      <c r="S139" s="3"/>
      <c r="T139" s="3"/>
      <c r="U139" s="14" t="s">
        <v>468</v>
      </c>
      <c r="V139" s="3">
        <v>17</v>
      </c>
      <c r="W139" s="3">
        <v>17</v>
      </c>
      <c r="X139" s="3">
        <v>7.65</v>
      </c>
      <c r="Y139" s="3"/>
      <c r="Z139" s="3"/>
      <c r="AA139" s="14" t="s">
        <v>469</v>
      </c>
      <c r="AB139" s="3">
        <v>0</v>
      </c>
      <c r="AC139" s="3">
        <v>0</v>
      </c>
      <c r="AD139" s="5">
        <f t="shared" si="18"/>
        <v>45.83</v>
      </c>
      <c r="AE139" s="23"/>
    </row>
    <row r="140" spans="1:31" ht="27.6" x14ac:dyDescent="0.25">
      <c r="A140" s="2">
        <v>138</v>
      </c>
      <c r="B140" s="3">
        <v>2020211423</v>
      </c>
      <c r="C140" s="3" t="s">
        <v>470</v>
      </c>
      <c r="D140" s="21" t="s">
        <v>1053</v>
      </c>
      <c r="E140" s="3">
        <v>13618030330</v>
      </c>
      <c r="F140" s="3" t="s">
        <v>471</v>
      </c>
      <c r="G140" s="5" t="s">
        <v>472</v>
      </c>
      <c r="H140" s="5">
        <v>38.551499999999997</v>
      </c>
      <c r="I140" s="3"/>
      <c r="J140" s="5"/>
      <c r="K140" s="3"/>
      <c r="L140" s="3"/>
      <c r="M140" s="3"/>
      <c r="N140" s="3"/>
      <c r="O140" s="3"/>
      <c r="P140" s="3"/>
      <c r="Q140" s="3"/>
      <c r="R140" s="3"/>
      <c r="S140" s="3"/>
      <c r="T140" s="3"/>
      <c r="U140" s="3" t="s">
        <v>473</v>
      </c>
      <c r="V140" s="3">
        <v>4</v>
      </c>
      <c r="W140" s="3">
        <v>4</v>
      </c>
      <c r="X140" s="3">
        <v>1.8</v>
      </c>
      <c r="Y140" s="3"/>
      <c r="Z140" s="3"/>
      <c r="AA140" s="3" t="s">
        <v>474</v>
      </c>
      <c r="AB140" s="3">
        <v>0</v>
      </c>
      <c r="AC140" s="3">
        <v>0</v>
      </c>
      <c r="AD140" s="5">
        <f t="shared" si="18"/>
        <v>40.351499999999994</v>
      </c>
      <c r="AE140" s="23"/>
    </row>
    <row r="141" spans="1:31" ht="55.2" x14ac:dyDescent="0.25">
      <c r="A141" s="2">
        <v>139</v>
      </c>
      <c r="B141" s="3">
        <v>2020211422</v>
      </c>
      <c r="C141" s="3" t="s">
        <v>475</v>
      </c>
      <c r="D141" s="21" t="s">
        <v>1053</v>
      </c>
      <c r="E141" s="3">
        <v>15828201811</v>
      </c>
      <c r="F141" s="3" t="s">
        <v>116</v>
      </c>
      <c r="G141" s="5">
        <v>83.89</v>
      </c>
      <c r="H141" s="5">
        <f>G141*0.45</f>
        <v>37.750500000000002</v>
      </c>
      <c r="I141" s="3"/>
      <c r="J141" s="5"/>
      <c r="K141" s="3"/>
      <c r="L141" s="3"/>
      <c r="M141" s="3"/>
      <c r="N141" s="3"/>
      <c r="O141" s="3"/>
      <c r="P141" s="3"/>
      <c r="Q141" s="3"/>
      <c r="R141" s="3"/>
      <c r="S141" s="3"/>
      <c r="T141" s="3"/>
      <c r="U141" s="3" t="s">
        <v>476</v>
      </c>
      <c r="V141" s="3">
        <v>7</v>
      </c>
      <c r="W141" s="3">
        <v>7</v>
      </c>
      <c r="X141" s="3">
        <f>W141*0.45</f>
        <v>3.15</v>
      </c>
      <c r="Y141" s="3" t="s">
        <v>477</v>
      </c>
      <c r="Z141" s="3"/>
      <c r="AA141" s="3" t="s">
        <v>478</v>
      </c>
      <c r="AB141" s="3">
        <v>3</v>
      </c>
      <c r="AC141" s="3">
        <v>0.3</v>
      </c>
      <c r="AD141" s="5">
        <f t="shared" si="18"/>
        <v>41.200500000000005</v>
      </c>
      <c r="AE141" s="23"/>
    </row>
    <row r="142" spans="1:31" ht="41.4" x14ac:dyDescent="0.25">
      <c r="A142" s="2">
        <v>140</v>
      </c>
      <c r="B142" s="3">
        <v>2020211426</v>
      </c>
      <c r="C142" s="3" t="s">
        <v>479</v>
      </c>
      <c r="D142" s="21" t="s">
        <v>1053</v>
      </c>
      <c r="E142" s="3">
        <v>17713561129</v>
      </c>
      <c r="F142" s="3" t="s">
        <v>207</v>
      </c>
      <c r="G142" s="3">
        <v>85.57</v>
      </c>
      <c r="H142" s="28">
        <f>G142*0.45</f>
        <v>38.506499999999996</v>
      </c>
      <c r="I142" s="3"/>
      <c r="J142" s="3"/>
      <c r="K142" s="3"/>
      <c r="L142" s="3"/>
      <c r="M142" s="3"/>
      <c r="N142" s="3"/>
      <c r="O142" s="3"/>
      <c r="P142" s="3"/>
      <c r="Q142" s="3"/>
      <c r="R142" s="3"/>
      <c r="S142" s="3"/>
      <c r="T142" s="3"/>
      <c r="U142" s="3"/>
      <c r="V142" s="3"/>
      <c r="W142" s="3"/>
      <c r="X142" s="3"/>
      <c r="Y142" s="3" t="s">
        <v>480</v>
      </c>
      <c r="Z142" s="3" t="s">
        <v>481</v>
      </c>
      <c r="AA142" s="3" t="s">
        <v>482</v>
      </c>
      <c r="AB142" s="3">
        <v>4</v>
      </c>
      <c r="AC142" s="28">
        <v>0.4</v>
      </c>
      <c r="AD142" s="5">
        <f t="shared" si="18"/>
        <v>38.906499999999994</v>
      </c>
      <c r="AE142" s="23"/>
    </row>
    <row r="143" spans="1:31" x14ac:dyDescent="0.25">
      <c r="A143" s="2">
        <v>141</v>
      </c>
      <c r="B143" s="15">
        <v>2020211437</v>
      </c>
      <c r="C143" s="3" t="s">
        <v>483</v>
      </c>
      <c r="D143" s="21" t="s">
        <v>1053</v>
      </c>
      <c r="E143" s="15">
        <v>15329510793</v>
      </c>
      <c r="F143" s="3" t="s">
        <v>203</v>
      </c>
      <c r="G143" s="5">
        <v>87.87</v>
      </c>
      <c r="H143" s="5">
        <f>G143*0.45</f>
        <v>39.541500000000006</v>
      </c>
      <c r="I143" s="3"/>
      <c r="J143" s="5"/>
      <c r="K143" s="3"/>
      <c r="L143" s="3"/>
      <c r="M143" s="3"/>
      <c r="N143" s="3"/>
      <c r="O143" s="3"/>
      <c r="P143" s="3"/>
      <c r="Q143" s="3"/>
      <c r="R143" s="3"/>
      <c r="S143" s="3"/>
      <c r="T143" s="3"/>
      <c r="U143" s="14"/>
      <c r="V143" s="3"/>
      <c r="W143" s="3"/>
      <c r="X143" s="3"/>
      <c r="Y143" s="14"/>
      <c r="Z143" s="14"/>
      <c r="AA143" s="14" t="s">
        <v>391</v>
      </c>
      <c r="AB143" s="3">
        <v>0</v>
      </c>
      <c r="AC143" s="3">
        <f>AB143*0.1</f>
        <v>0</v>
      </c>
      <c r="AD143" s="5">
        <f t="shared" si="18"/>
        <v>39.541500000000006</v>
      </c>
      <c r="AE143" s="23"/>
    </row>
    <row r="144" spans="1:31" ht="124.2" x14ac:dyDescent="0.25">
      <c r="A144" s="2">
        <v>142</v>
      </c>
      <c r="B144" s="3">
        <v>2020211409</v>
      </c>
      <c r="C144" s="3" t="s">
        <v>484</v>
      </c>
      <c r="D144" s="21" t="s">
        <v>1053</v>
      </c>
      <c r="E144" s="3">
        <v>18525435561</v>
      </c>
      <c r="F144" s="3" t="s">
        <v>203</v>
      </c>
      <c r="G144" s="3">
        <v>86.75</v>
      </c>
      <c r="H144" s="5">
        <v>39.037500000000001</v>
      </c>
      <c r="I144" s="3"/>
      <c r="J144" s="3"/>
      <c r="K144" s="3"/>
      <c r="L144" s="3"/>
      <c r="M144" s="3"/>
      <c r="N144" s="3"/>
      <c r="O144" s="3"/>
      <c r="P144" s="3"/>
      <c r="Q144" s="3"/>
      <c r="R144" s="3"/>
      <c r="S144" s="3"/>
      <c r="T144" s="3"/>
      <c r="U144" s="3" t="s">
        <v>485</v>
      </c>
      <c r="V144" s="3">
        <v>15</v>
      </c>
      <c r="W144" s="3">
        <v>15</v>
      </c>
      <c r="X144" s="3">
        <v>6.75</v>
      </c>
      <c r="Y144" s="3" t="s">
        <v>486</v>
      </c>
      <c r="Z144" s="3"/>
      <c r="AA144" s="3" t="s">
        <v>487</v>
      </c>
      <c r="AB144" s="3">
        <v>4</v>
      </c>
      <c r="AC144" s="3">
        <v>0.4</v>
      </c>
      <c r="AD144" s="5">
        <f t="shared" si="18"/>
        <v>46.1875</v>
      </c>
      <c r="AE144" s="23"/>
    </row>
    <row r="145" spans="1:31" ht="27.6" x14ac:dyDescent="0.25">
      <c r="A145" s="2">
        <v>143</v>
      </c>
      <c r="B145" s="30">
        <v>2020211222</v>
      </c>
      <c r="C145" s="30" t="s">
        <v>488</v>
      </c>
      <c r="D145" s="21" t="s">
        <v>1042</v>
      </c>
      <c r="E145" s="30">
        <v>15520726861</v>
      </c>
      <c r="F145" s="30" t="s">
        <v>33</v>
      </c>
      <c r="G145" s="30">
        <v>88.07</v>
      </c>
      <c r="H145" s="30">
        <v>39.630000000000003</v>
      </c>
      <c r="I145" s="30"/>
      <c r="J145" s="30"/>
      <c r="K145" s="30"/>
      <c r="L145" s="30"/>
      <c r="M145" s="30"/>
      <c r="N145" s="30"/>
      <c r="O145" s="30"/>
      <c r="P145" s="30"/>
      <c r="Q145" s="30"/>
      <c r="R145" s="30"/>
      <c r="S145" s="30"/>
      <c r="T145" s="30"/>
      <c r="U145" s="30" t="s">
        <v>489</v>
      </c>
      <c r="V145" s="30">
        <v>4</v>
      </c>
      <c r="W145" s="30">
        <v>4</v>
      </c>
      <c r="X145" s="30">
        <v>1.8</v>
      </c>
      <c r="Y145" s="30"/>
      <c r="Z145" s="30"/>
      <c r="AA145" s="30"/>
      <c r="AB145" s="30">
        <v>0</v>
      </c>
      <c r="AC145" s="30">
        <v>0</v>
      </c>
      <c r="AD145" s="30">
        <f>X145+H145+AC145</f>
        <v>41.43</v>
      </c>
      <c r="AE145" s="30"/>
    </row>
    <row r="146" spans="1:31" ht="27.6" x14ac:dyDescent="0.25">
      <c r="A146" s="2">
        <v>144</v>
      </c>
      <c r="B146" s="31" t="s">
        <v>490</v>
      </c>
      <c r="C146" s="30" t="s">
        <v>491</v>
      </c>
      <c r="D146" s="21" t="s">
        <v>1042</v>
      </c>
      <c r="E146" s="30">
        <v>13348970508</v>
      </c>
      <c r="F146" s="30" t="s">
        <v>124</v>
      </c>
      <c r="G146" s="30">
        <v>88.64</v>
      </c>
      <c r="H146" s="30">
        <f>G146*0.45</f>
        <v>39.887999999999998</v>
      </c>
      <c r="I146" s="30" t="s">
        <v>492</v>
      </c>
      <c r="J146" s="30" t="s">
        <v>492</v>
      </c>
      <c r="K146" s="30" t="s">
        <v>492</v>
      </c>
      <c r="L146" s="30" t="s">
        <v>492</v>
      </c>
      <c r="M146" s="30" t="s">
        <v>492</v>
      </c>
      <c r="N146" s="30" t="s">
        <v>492</v>
      </c>
      <c r="O146" s="30" t="s">
        <v>492</v>
      </c>
      <c r="P146" s="30" t="s">
        <v>492</v>
      </c>
      <c r="Q146" s="30" t="s">
        <v>492</v>
      </c>
      <c r="R146" s="30" t="s">
        <v>492</v>
      </c>
      <c r="S146" s="30" t="s">
        <v>492</v>
      </c>
      <c r="T146" s="30" t="s">
        <v>492</v>
      </c>
      <c r="U146" s="30" t="s">
        <v>493</v>
      </c>
      <c r="V146" s="30">
        <v>15</v>
      </c>
      <c r="W146" s="30">
        <v>15</v>
      </c>
      <c r="X146" s="30">
        <f>W146*0.45</f>
        <v>6.75</v>
      </c>
      <c r="Y146" s="30" t="s">
        <v>492</v>
      </c>
      <c r="Z146" s="30" t="s">
        <v>492</v>
      </c>
      <c r="AA146" s="30" t="s">
        <v>492</v>
      </c>
      <c r="AB146" s="30" t="s">
        <v>492</v>
      </c>
      <c r="AC146" s="30">
        <v>0</v>
      </c>
      <c r="AD146" s="30">
        <f t="shared" ref="AD146:AD172" si="19">X146+H146+AC146</f>
        <v>46.637999999999998</v>
      </c>
      <c r="AE146" s="30"/>
    </row>
    <row r="147" spans="1:31" ht="55.2" x14ac:dyDescent="0.25">
      <c r="A147" s="2">
        <v>145</v>
      </c>
      <c r="B147" s="30">
        <v>2020211350</v>
      </c>
      <c r="C147" s="30" t="s">
        <v>494</v>
      </c>
      <c r="D147" s="21" t="s">
        <v>1042</v>
      </c>
      <c r="E147" s="30">
        <v>15389822827</v>
      </c>
      <c r="F147" s="30" t="s">
        <v>52</v>
      </c>
      <c r="G147" s="30">
        <v>87.39</v>
      </c>
      <c r="H147" s="30">
        <v>39.325499999999998</v>
      </c>
      <c r="I147" s="30"/>
      <c r="J147" s="30"/>
      <c r="K147" s="30"/>
      <c r="L147" s="30"/>
      <c r="M147" s="30"/>
      <c r="N147" s="30"/>
      <c r="O147" s="30"/>
      <c r="P147" s="30"/>
      <c r="Q147" s="30" t="s">
        <v>495</v>
      </c>
      <c r="R147" s="30">
        <v>5.5</v>
      </c>
      <c r="S147" s="30"/>
      <c r="T147" s="30"/>
      <c r="U147" s="30" t="s">
        <v>496</v>
      </c>
      <c r="V147" s="30">
        <v>15</v>
      </c>
      <c r="W147" s="30">
        <v>20.5</v>
      </c>
      <c r="X147" s="30">
        <v>9.2249999999999996</v>
      </c>
      <c r="Y147" s="30"/>
      <c r="Z147" s="30"/>
      <c r="AA147" s="30"/>
      <c r="AB147" s="30"/>
      <c r="AC147" s="30"/>
      <c r="AD147" s="30">
        <f t="shared" si="19"/>
        <v>48.5505</v>
      </c>
      <c r="AE147" s="30"/>
    </row>
    <row r="148" spans="1:31" ht="41.4" x14ac:dyDescent="0.25">
      <c r="A148" s="2">
        <v>146</v>
      </c>
      <c r="B148" s="30">
        <v>2020211333</v>
      </c>
      <c r="C148" s="30" t="s">
        <v>497</v>
      </c>
      <c r="D148" s="21" t="s">
        <v>1042</v>
      </c>
      <c r="E148" s="30">
        <v>13537631654</v>
      </c>
      <c r="F148" s="30" t="s">
        <v>498</v>
      </c>
      <c r="G148" s="30">
        <v>86.48</v>
      </c>
      <c r="H148" s="30">
        <v>38.92</v>
      </c>
      <c r="I148" s="30"/>
      <c r="J148" s="30"/>
      <c r="K148" s="30"/>
      <c r="L148" s="30"/>
      <c r="M148" s="30"/>
      <c r="N148" s="30"/>
      <c r="O148" s="30"/>
      <c r="P148" s="30"/>
      <c r="Q148" s="30"/>
      <c r="R148" s="30"/>
      <c r="S148" s="30"/>
      <c r="T148" s="30"/>
      <c r="U148" s="30" t="s">
        <v>499</v>
      </c>
      <c r="V148" s="30">
        <v>0</v>
      </c>
      <c r="W148" s="30">
        <v>0</v>
      </c>
      <c r="X148" s="30">
        <v>0</v>
      </c>
      <c r="Y148" s="30" t="s">
        <v>500</v>
      </c>
      <c r="Z148" s="30"/>
      <c r="AA148" s="32" t="s">
        <v>501</v>
      </c>
      <c r="AB148" s="30">
        <v>4</v>
      </c>
      <c r="AC148" s="30">
        <v>0.4</v>
      </c>
      <c r="AD148" s="30">
        <f t="shared" si="19"/>
        <v>39.32</v>
      </c>
      <c r="AE148" s="30"/>
    </row>
    <row r="149" spans="1:31" ht="55.2" x14ac:dyDescent="0.25">
      <c r="A149" s="2">
        <v>147</v>
      </c>
      <c r="B149" s="30" t="s">
        <v>502</v>
      </c>
      <c r="C149" s="30" t="s">
        <v>503</v>
      </c>
      <c r="D149" s="21" t="s">
        <v>1042</v>
      </c>
      <c r="E149" s="30">
        <v>15528012852</v>
      </c>
      <c r="F149" s="30" t="s">
        <v>504</v>
      </c>
      <c r="G149" s="30">
        <v>87.08</v>
      </c>
      <c r="H149" s="30">
        <f>G149*0.45</f>
        <v>39.186</v>
      </c>
      <c r="I149" s="30"/>
      <c r="J149" s="30"/>
      <c r="K149" s="30"/>
      <c r="L149" s="30"/>
      <c r="M149" s="30"/>
      <c r="N149" s="30"/>
      <c r="O149" s="30"/>
      <c r="P149" s="30"/>
      <c r="Q149" s="32" t="s">
        <v>505</v>
      </c>
      <c r="R149" s="30">
        <v>7</v>
      </c>
      <c r="S149" s="30"/>
      <c r="T149" s="30"/>
      <c r="U149" s="30" t="s">
        <v>506</v>
      </c>
      <c r="V149" s="30"/>
      <c r="W149" s="30">
        <v>14</v>
      </c>
      <c r="X149" s="30">
        <f>W149*0.45</f>
        <v>6.3</v>
      </c>
      <c r="Y149" s="30"/>
      <c r="Z149" s="30"/>
      <c r="AA149" s="30"/>
      <c r="AB149" s="30"/>
      <c r="AC149" s="30"/>
      <c r="AD149" s="30">
        <f t="shared" si="19"/>
        <v>45.485999999999997</v>
      </c>
      <c r="AE149" s="30"/>
    </row>
    <row r="150" spans="1:31" ht="27.6" x14ac:dyDescent="0.25">
      <c r="A150" s="2">
        <v>148</v>
      </c>
      <c r="B150" s="30">
        <v>2020211359</v>
      </c>
      <c r="C150" s="30" t="s">
        <v>507</v>
      </c>
      <c r="D150" s="21" t="s">
        <v>1042</v>
      </c>
      <c r="E150" s="30">
        <v>19113588180</v>
      </c>
      <c r="F150" s="30" t="s">
        <v>134</v>
      </c>
      <c r="G150" s="30">
        <v>86.38</v>
      </c>
      <c r="H150" s="30">
        <v>38.869999999999997</v>
      </c>
      <c r="I150" s="30"/>
      <c r="J150" s="30"/>
      <c r="K150" s="30"/>
      <c r="L150" s="30"/>
      <c r="M150" s="30"/>
      <c r="N150" s="30"/>
      <c r="O150" s="30"/>
      <c r="P150" s="30"/>
      <c r="Q150" s="30"/>
      <c r="R150" s="30"/>
      <c r="S150" s="30"/>
      <c r="T150" s="30"/>
      <c r="U150" s="30" t="s">
        <v>76</v>
      </c>
      <c r="V150" s="30">
        <v>7</v>
      </c>
      <c r="W150" s="30">
        <v>7</v>
      </c>
      <c r="X150" s="30">
        <f>7*0.45</f>
        <v>3.15</v>
      </c>
      <c r="Y150" s="30"/>
      <c r="Z150" s="30"/>
      <c r="AA150" s="30"/>
      <c r="AB150" s="30"/>
      <c r="AC150" s="30"/>
      <c r="AD150" s="30">
        <f t="shared" si="19"/>
        <v>42.019999999999996</v>
      </c>
      <c r="AE150" s="30"/>
    </row>
    <row r="151" spans="1:31" ht="27.6" x14ac:dyDescent="0.25">
      <c r="A151" s="2">
        <v>149</v>
      </c>
      <c r="B151" s="30">
        <v>2020211266</v>
      </c>
      <c r="C151" s="30" t="s">
        <v>508</v>
      </c>
      <c r="D151" s="21" t="s">
        <v>1042</v>
      </c>
      <c r="E151" s="30">
        <v>13776628135</v>
      </c>
      <c r="F151" s="30" t="s">
        <v>29</v>
      </c>
      <c r="G151" s="30">
        <v>89.01</v>
      </c>
      <c r="H151" s="30">
        <v>40.049999999999997</v>
      </c>
      <c r="I151" s="30"/>
      <c r="J151" s="30"/>
      <c r="K151" s="30"/>
      <c r="L151" s="30"/>
      <c r="M151" s="30"/>
      <c r="N151" s="30"/>
      <c r="O151" s="30"/>
      <c r="P151" s="30"/>
      <c r="Q151" s="30"/>
      <c r="R151" s="30"/>
      <c r="S151" s="30"/>
      <c r="T151" s="30"/>
      <c r="U151" s="30" t="s">
        <v>509</v>
      </c>
      <c r="V151" s="30">
        <v>7</v>
      </c>
      <c r="W151" s="30">
        <v>7</v>
      </c>
      <c r="X151" s="30">
        <v>3.15</v>
      </c>
      <c r="Y151" s="30"/>
      <c r="Z151" s="30"/>
      <c r="AA151" s="30"/>
      <c r="AB151" s="30"/>
      <c r="AC151" s="30"/>
      <c r="AD151" s="30">
        <f t="shared" si="19"/>
        <v>43.199999999999996</v>
      </c>
      <c r="AE151" s="30"/>
    </row>
    <row r="152" spans="1:31" ht="27.6" x14ac:dyDescent="0.25">
      <c r="A152" s="2">
        <v>150</v>
      </c>
      <c r="B152" s="30">
        <v>2020211366</v>
      </c>
      <c r="C152" s="30" t="s">
        <v>510</v>
      </c>
      <c r="D152" s="21" t="s">
        <v>1042</v>
      </c>
      <c r="E152" s="30">
        <v>15528028668</v>
      </c>
      <c r="F152" s="30" t="s">
        <v>271</v>
      </c>
      <c r="G152" s="30">
        <v>86.26</v>
      </c>
      <c r="H152" s="30">
        <v>38.82</v>
      </c>
      <c r="I152" s="30"/>
      <c r="J152" s="30"/>
      <c r="K152" s="30"/>
      <c r="L152" s="30"/>
      <c r="M152" s="30"/>
      <c r="N152" s="30"/>
      <c r="O152" s="30"/>
      <c r="P152" s="30"/>
      <c r="Q152" s="30"/>
      <c r="R152" s="30"/>
      <c r="S152" s="30"/>
      <c r="T152" s="30"/>
      <c r="U152" s="30" t="s">
        <v>511</v>
      </c>
      <c r="V152" s="30">
        <v>10</v>
      </c>
      <c r="W152" s="30">
        <v>10</v>
      </c>
      <c r="X152" s="30">
        <v>4.5</v>
      </c>
      <c r="Y152" s="30"/>
      <c r="Z152" s="30"/>
      <c r="AA152" s="30"/>
      <c r="AB152" s="30"/>
      <c r="AC152" s="30"/>
      <c r="AD152" s="30">
        <f t="shared" si="19"/>
        <v>43.32</v>
      </c>
      <c r="AE152" s="30"/>
    </row>
    <row r="153" spans="1:31" ht="27.6" x14ac:dyDescent="0.25">
      <c r="A153" s="2">
        <v>151</v>
      </c>
      <c r="B153" s="30">
        <v>2020211383</v>
      </c>
      <c r="C153" s="30" t="s">
        <v>512</v>
      </c>
      <c r="D153" s="21" t="s">
        <v>1042</v>
      </c>
      <c r="E153" s="30">
        <v>18280497004</v>
      </c>
      <c r="F153" s="30" t="s">
        <v>230</v>
      </c>
      <c r="G153" s="30">
        <v>89.5</v>
      </c>
      <c r="H153" s="30">
        <v>40.274999999999999</v>
      </c>
      <c r="I153" s="30"/>
      <c r="J153" s="30"/>
      <c r="K153" s="30"/>
      <c r="L153" s="30"/>
      <c r="M153" s="30"/>
      <c r="N153" s="30"/>
      <c r="O153" s="30"/>
      <c r="P153" s="30"/>
      <c r="Q153" s="30"/>
      <c r="R153" s="30"/>
      <c r="S153" s="30"/>
      <c r="T153" s="30"/>
      <c r="U153" s="30" t="s">
        <v>513</v>
      </c>
      <c r="V153" s="30">
        <v>10</v>
      </c>
      <c r="W153" s="30"/>
      <c r="X153" s="30">
        <v>4.5</v>
      </c>
      <c r="Y153" s="30" t="s">
        <v>514</v>
      </c>
      <c r="Z153" s="30"/>
      <c r="AA153" s="30"/>
      <c r="AB153" s="30">
        <v>1</v>
      </c>
      <c r="AC153" s="30">
        <v>0.1</v>
      </c>
      <c r="AD153" s="30">
        <f t="shared" si="19"/>
        <v>44.875</v>
      </c>
      <c r="AE153" s="30"/>
    </row>
    <row r="154" spans="1:31" x14ac:dyDescent="0.25">
      <c r="A154" s="2">
        <v>152</v>
      </c>
      <c r="B154" s="30">
        <v>2020211286</v>
      </c>
      <c r="C154" s="30" t="s">
        <v>515</v>
      </c>
      <c r="D154" s="21" t="s">
        <v>1042</v>
      </c>
      <c r="E154" s="30">
        <v>18227892982</v>
      </c>
      <c r="F154" s="30" t="s">
        <v>319</v>
      </c>
      <c r="G154" s="30">
        <v>88.1</v>
      </c>
      <c r="H154" s="30">
        <v>39.645000000000003</v>
      </c>
      <c r="I154" s="30"/>
      <c r="J154" s="30"/>
      <c r="K154" s="30"/>
      <c r="L154" s="30"/>
      <c r="M154" s="30"/>
      <c r="N154" s="30"/>
      <c r="O154" s="30"/>
      <c r="P154" s="30"/>
      <c r="Q154" s="30"/>
      <c r="R154" s="30"/>
      <c r="S154" s="30"/>
      <c r="T154" s="30"/>
      <c r="U154" s="30"/>
      <c r="V154" s="30"/>
      <c r="W154" s="30"/>
      <c r="X154" s="30"/>
      <c r="Y154" s="30"/>
      <c r="Z154" s="30"/>
      <c r="AA154" s="30"/>
      <c r="AB154" s="30"/>
      <c r="AC154" s="30"/>
      <c r="AD154" s="30">
        <f t="shared" si="19"/>
        <v>39.645000000000003</v>
      </c>
      <c r="AE154" s="30"/>
    </row>
    <row r="155" spans="1:31" x14ac:dyDescent="0.25">
      <c r="A155" s="2">
        <v>153</v>
      </c>
      <c r="B155" s="30">
        <v>2020211229</v>
      </c>
      <c r="C155" s="30" t="s">
        <v>516</v>
      </c>
      <c r="D155" s="21" t="s">
        <v>1042</v>
      </c>
      <c r="E155" s="30">
        <v>15320426847</v>
      </c>
      <c r="F155" s="30" t="s">
        <v>517</v>
      </c>
      <c r="G155" s="30">
        <v>88</v>
      </c>
      <c r="H155" s="30">
        <v>39.598199999999999</v>
      </c>
      <c r="I155" s="30"/>
      <c r="J155" s="30"/>
      <c r="K155" s="30"/>
      <c r="L155" s="30"/>
      <c r="M155" s="30"/>
      <c r="N155" s="30"/>
      <c r="O155" s="30"/>
      <c r="P155" s="30"/>
      <c r="Q155" s="30"/>
      <c r="R155" s="30"/>
      <c r="S155" s="30"/>
      <c r="T155" s="30"/>
      <c r="U155" s="30" t="s">
        <v>518</v>
      </c>
      <c r="V155" s="30">
        <v>7</v>
      </c>
      <c r="W155" s="30">
        <v>7</v>
      </c>
      <c r="X155" s="30">
        <v>3.15</v>
      </c>
      <c r="Y155" s="30"/>
      <c r="Z155" s="30"/>
      <c r="AA155" s="30"/>
      <c r="AB155" s="30"/>
      <c r="AC155" s="30"/>
      <c r="AD155" s="30">
        <f t="shared" si="19"/>
        <v>42.748199999999997</v>
      </c>
      <c r="AE155" s="30"/>
    </row>
    <row r="156" spans="1:31" x14ac:dyDescent="0.25">
      <c r="A156" s="2">
        <v>154</v>
      </c>
      <c r="B156" s="30">
        <v>2020211274</v>
      </c>
      <c r="C156" s="30" t="s">
        <v>519</v>
      </c>
      <c r="D156" s="21" t="s">
        <v>1042</v>
      </c>
      <c r="E156" s="30">
        <v>18302889721</v>
      </c>
      <c r="F156" s="30" t="s">
        <v>165</v>
      </c>
      <c r="G156" s="30">
        <v>85.43</v>
      </c>
      <c r="H156" s="30">
        <v>38.44</v>
      </c>
      <c r="I156" s="30"/>
      <c r="J156" s="30"/>
      <c r="K156" s="30"/>
      <c r="L156" s="30"/>
      <c r="M156" s="30"/>
      <c r="N156" s="30"/>
      <c r="O156" s="30"/>
      <c r="P156" s="30"/>
      <c r="Q156" s="30"/>
      <c r="R156" s="30"/>
      <c r="S156" s="30"/>
      <c r="T156" s="30"/>
      <c r="U156" s="30"/>
      <c r="V156" s="30"/>
      <c r="W156" s="30">
        <v>0</v>
      </c>
      <c r="X156" s="30">
        <v>0</v>
      </c>
      <c r="Y156" s="30"/>
      <c r="Z156" s="30"/>
      <c r="AA156" s="30"/>
      <c r="AB156" s="30">
        <v>0</v>
      </c>
      <c r="AC156" s="30">
        <v>0</v>
      </c>
      <c r="AD156" s="30">
        <f t="shared" si="19"/>
        <v>38.44</v>
      </c>
      <c r="AE156" s="30"/>
    </row>
    <row r="157" spans="1:31" ht="69" x14ac:dyDescent="0.25">
      <c r="A157" s="2">
        <v>155</v>
      </c>
      <c r="B157" s="30">
        <v>2020211324</v>
      </c>
      <c r="C157" s="30" t="s">
        <v>520</v>
      </c>
      <c r="D157" s="21" t="s">
        <v>1042</v>
      </c>
      <c r="E157" s="30">
        <v>18844577988</v>
      </c>
      <c r="F157" s="30" t="s">
        <v>230</v>
      </c>
      <c r="G157" s="30">
        <v>84.52</v>
      </c>
      <c r="H157" s="30">
        <v>38.03</v>
      </c>
      <c r="I157" s="30"/>
      <c r="J157" s="30"/>
      <c r="K157" s="30"/>
      <c r="L157" s="30"/>
      <c r="M157" s="30"/>
      <c r="N157" s="30"/>
      <c r="O157" s="30" t="s">
        <v>521</v>
      </c>
      <c r="P157" s="30"/>
      <c r="Q157" s="30"/>
      <c r="R157" s="30">
        <v>10</v>
      </c>
      <c r="S157" s="32" t="s">
        <v>522</v>
      </c>
      <c r="T157" s="30">
        <v>4.5</v>
      </c>
      <c r="U157" s="30"/>
      <c r="V157" s="30"/>
      <c r="W157" s="30">
        <v>14.5</v>
      </c>
      <c r="X157" s="30">
        <v>6.5250000000000004</v>
      </c>
      <c r="Y157" s="30" t="s">
        <v>523</v>
      </c>
      <c r="Z157" s="30"/>
      <c r="AA157" s="30"/>
      <c r="AB157" s="30">
        <v>1</v>
      </c>
      <c r="AC157" s="30">
        <v>0.1</v>
      </c>
      <c r="AD157" s="30">
        <f t="shared" si="19"/>
        <v>44.655000000000001</v>
      </c>
      <c r="AE157" s="30"/>
    </row>
    <row r="158" spans="1:31" x14ac:dyDescent="0.25">
      <c r="A158" s="2">
        <v>156</v>
      </c>
      <c r="B158" s="30">
        <v>2020211247</v>
      </c>
      <c r="C158" s="30" t="s">
        <v>524</v>
      </c>
      <c r="D158" s="21" t="s">
        <v>1042</v>
      </c>
      <c r="E158" s="30">
        <v>15928931311</v>
      </c>
      <c r="F158" s="30" t="s">
        <v>525</v>
      </c>
      <c r="G158" s="30">
        <v>80.8</v>
      </c>
      <c r="H158" s="30">
        <v>36.36</v>
      </c>
      <c r="I158" s="30"/>
      <c r="J158" s="30"/>
      <c r="K158" s="30"/>
      <c r="L158" s="30"/>
      <c r="M158" s="30"/>
      <c r="N158" s="30"/>
      <c r="O158" s="30"/>
      <c r="P158" s="30"/>
      <c r="Q158" s="30"/>
      <c r="R158" s="30"/>
      <c r="S158" s="30"/>
      <c r="T158" s="30"/>
      <c r="U158" s="30"/>
      <c r="V158" s="30"/>
      <c r="W158" s="30"/>
      <c r="X158" s="30"/>
      <c r="Y158" s="30"/>
      <c r="Z158" s="30"/>
      <c r="AA158" s="30"/>
      <c r="AB158" s="30"/>
      <c r="AC158" s="30"/>
      <c r="AD158" s="30">
        <f t="shared" si="19"/>
        <v>36.36</v>
      </c>
      <c r="AE158" s="30"/>
    </row>
    <row r="159" spans="1:31" ht="69" x14ac:dyDescent="0.25">
      <c r="A159" s="2">
        <v>157</v>
      </c>
      <c r="B159" s="30">
        <v>2020211276</v>
      </c>
      <c r="C159" s="30" t="s">
        <v>526</v>
      </c>
      <c r="D159" s="21" t="s">
        <v>1042</v>
      </c>
      <c r="E159" s="30">
        <v>13406610987</v>
      </c>
      <c r="F159" s="30" t="s">
        <v>230</v>
      </c>
      <c r="G159" s="30">
        <v>82.57</v>
      </c>
      <c r="H159" s="30">
        <v>37.159999999999997</v>
      </c>
      <c r="I159" s="30"/>
      <c r="J159" s="30"/>
      <c r="K159" s="30"/>
      <c r="L159" s="30"/>
      <c r="M159" s="30"/>
      <c r="N159" s="30"/>
      <c r="O159" s="30"/>
      <c r="P159" s="30"/>
      <c r="Q159" s="30"/>
      <c r="R159" s="30"/>
      <c r="S159" s="32" t="s">
        <v>527</v>
      </c>
      <c r="T159" s="32">
        <v>4.5</v>
      </c>
      <c r="U159" s="30" t="s">
        <v>397</v>
      </c>
      <c r="V159" s="32" t="s">
        <v>528</v>
      </c>
      <c r="W159" s="30">
        <v>14.5</v>
      </c>
      <c r="X159" s="30">
        <v>6.5250000000000004</v>
      </c>
      <c r="Y159" s="30"/>
      <c r="Z159" s="30"/>
      <c r="AA159" s="30"/>
      <c r="AB159" s="30"/>
      <c r="AC159" s="30"/>
      <c r="AD159" s="30">
        <f t="shared" si="19"/>
        <v>43.684999999999995</v>
      </c>
      <c r="AE159" s="30"/>
    </row>
    <row r="160" spans="1:31" ht="41.4" x14ac:dyDescent="0.25">
      <c r="A160" s="2">
        <v>158</v>
      </c>
      <c r="B160" s="30">
        <v>2020211370</v>
      </c>
      <c r="C160" s="30" t="s">
        <v>529</v>
      </c>
      <c r="D160" s="21" t="s">
        <v>1042</v>
      </c>
      <c r="E160" s="30">
        <v>15528027262</v>
      </c>
      <c r="F160" s="30" t="s">
        <v>168</v>
      </c>
      <c r="G160" s="30">
        <v>88.06</v>
      </c>
      <c r="H160" s="30">
        <v>39.627000000000002</v>
      </c>
      <c r="I160" s="30"/>
      <c r="J160" s="30"/>
      <c r="K160" s="30"/>
      <c r="L160" s="30"/>
      <c r="M160" s="30"/>
      <c r="N160" s="30"/>
      <c r="O160" s="30"/>
      <c r="P160" s="30"/>
      <c r="Q160" s="30"/>
      <c r="R160" s="30"/>
      <c r="S160" s="30"/>
      <c r="T160" s="30"/>
      <c r="U160" s="30" t="s">
        <v>530</v>
      </c>
      <c r="V160" s="30">
        <v>10</v>
      </c>
      <c r="W160" s="30">
        <v>10</v>
      </c>
      <c r="X160" s="30">
        <v>4.5</v>
      </c>
      <c r="Y160" s="32" t="s">
        <v>531</v>
      </c>
      <c r="Z160" s="32" t="s">
        <v>532</v>
      </c>
      <c r="AA160" s="32" t="s">
        <v>329</v>
      </c>
      <c r="AB160" s="30">
        <v>5.5</v>
      </c>
      <c r="AC160" s="30">
        <v>0.55000000000000004</v>
      </c>
      <c r="AD160" s="30">
        <f t="shared" si="19"/>
        <v>44.677</v>
      </c>
      <c r="AE160" s="30"/>
    </row>
    <row r="161" spans="1:31" ht="41.4" x14ac:dyDescent="0.25">
      <c r="A161" s="2">
        <v>159</v>
      </c>
      <c r="B161" s="30">
        <v>2020211298</v>
      </c>
      <c r="C161" s="30" t="s">
        <v>533</v>
      </c>
      <c r="D161" s="21" t="s">
        <v>1042</v>
      </c>
      <c r="E161" s="30">
        <v>18374152656</v>
      </c>
      <c r="F161" s="30" t="s">
        <v>534</v>
      </c>
      <c r="G161" s="30">
        <v>87.6</v>
      </c>
      <c r="H161" s="30">
        <v>39.42</v>
      </c>
      <c r="I161" s="30"/>
      <c r="J161" s="30"/>
      <c r="K161" s="30"/>
      <c r="L161" s="30"/>
      <c r="M161" s="30"/>
      <c r="N161" s="30"/>
      <c r="O161" s="30"/>
      <c r="P161" s="30"/>
      <c r="Q161" s="30"/>
      <c r="R161" s="30"/>
      <c r="S161" s="30"/>
      <c r="T161" s="30"/>
      <c r="U161" s="32" t="s">
        <v>535</v>
      </c>
      <c r="V161" s="30">
        <v>4</v>
      </c>
      <c r="W161" s="30">
        <v>4</v>
      </c>
      <c r="X161" s="30">
        <v>1.8</v>
      </c>
      <c r="Y161" s="30"/>
      <c r="Z161" s="32" t="s">
        <v>536</v>
      </c>
      <c r="AA161" s="30"/>
      <c r="AB161" s="30">
        <v>0</v>
      </c>
      <c r="AC161" s="30">
        <v>0</v>
      </c>
      <c r="AD161" s="30">
        <f t="shared" si="19"/>
        <v>41.22</v>
      </c>
      <c r="AE161" s="30"/>
    </row>
    <row r="162" spans="1:31" ht="27.6" x14ac:dyDescent="0.25">
      <c r="A162" s="2">
        <v>160</v>
      </c>
      <c r="B162" s="30">
        <v>2020211237</v>
      </c>
      <c r="C162" s="30" t="s">
        <v>537</v>
      </c>
      <c r="D162" s="21" t="s">
        <v>1042</v>
      </c>
      <c r="E162" s="30">
        <v>18985649085</v>
      </c>
      <c r="F162" s="30" t="s">
        <v>538</v>
      </c>
      <c r="G162" s="30">
        <v>85.32</v>
      </c>
      <c r="H162" s="30">
        <v>38.39</v>
      </c>
      <c r="I162" s="30" t="s">
        <v>43</v>
      </c>
      <c r="J162" s="30"/>
      <c r="K162" s="30" t="s">
        <v>43</v>
      </c>
      <c r="L162" s="30"/>
      <c r="M162" s="30" t="s">
        <v>43</v>
      </c>
      <c r="N162" s="30"/>
      <c r="O162" s="30" t="s">
        <v>43</v>
      </c>
      <c r="P162" s="30"/>
      <c r="Q162" s="30" t="s">
        <v>43</v>
      </c>
      <c r="R162" s="30"/>
      <c r="S162" s="30" t="s">
        <v>43</v>
      </c>
      <c r="T162" s="30"/>
      <c r="U162" s="30" t="s">
        <v>539</v>
      </c>
      <c r="V162" s="30">
        <v>0</v>
      </c>
      <c r="W162" s="30">
        <v>0</v>
      </c>
      <c r="X162" s="30">
        <v>0</v>
      </c>
      <c r="Y162" s="30" t="s">
        <v>43</v>
      </c>
      <c r="Z162" s="30" t="s">
        <v>43</v>
      </c>
      <c r="AA162" s="30" t="s">
        <v>43</v>
      </c>
      <c r="AB162" s="30"/>
      <c r="AC162" s="30"/>
      <c r="AD162" s="30">
        <f t="shared" si="19"/>
        <v>38.39</v>
      </c>
      <c r="AE162" s="30"/>
    </row>
    <row r="163" spans="1:31" ht="55.2" x14ac:dyDescent="0.25">
      <c r="A163" s="2">
        <v>161</v>
      </c>
      <c r="B163" s="30">
        <v>2020211220</v>
      </c>
      <c r="C163" s="30" t="s">
        <v>540</v>
      </c>
      <c r="D163" s="21" t="s">
        <v>1042</v>
      </c>
      <c r="E163" s="30">
        <v>18784414570</v>
      </c>
      <c r="F163" s="30" t="s">
        <v>447</v>
      </c>
      <c r="G163" s="30">
        <v>83.32</v>
      </c>
      <c r="H163" s="30">
        <v>37.494</v>
      </c>
      <c r="I163" s="30"/>
      <c r="J163" s="30"/>
      <c r="K163" s="30"/>
      <c r="L163" s="30"/>
      <c r="M163" s="30"/>
      <c r="N163" s="30"/>
      <c r="O163" s="30" t="s">
        <v>541</v>
      </c>
      <c r="P163" s="30">
        <v>15</v>
      </c>
      <c r="Q163" s="30"/>
      <c r="R163" s="30"/>
      <c r="S163" s="32" t="s">
        <v>542</v>
      </c>
      <c r="T163" s="30">
        <v>6</v>
      </c>
      <c r="U163" s="30"/>
      <c r="V163" s="30"/>
      <c r="W163" s="30">
        <f>T163+P163</f>
        <v>21</v>
      </c>
      <c r="X163" s="30">
        <f>W163*0.45</f>
        <v>9.4500000000000011</v>
      </c>
      <c r="Y163" s="30" t="s">
        <v>543</v>
      </c>
      <c r="Z163" s="30"/>
      <c r="AA163" s="30"/>
      <c r="AB163" s="30">
        <v>1</v>
      </c>
      <c r="AC163" s="30">
        <v>0.1</v>
      </c>
      <c r="AD163" s="30">
        <f t="shared" si="19"/>
        <v>47.044000000000004</v>
      </c>
      <c r="AE163" s="30"/>
    </row>
    <row r="164" spans="1:31" x14ac:dyDescent="0.25">
      <c r="A164" s="2">
        <v>162</v>
      </c>
      <c r="B164" s="30">
        <v>2020211316</v>
      </c>
      <c r="C164" s="30" t="s">
        <v>544</v>
      </c>
      <c r="D164" s="21" t="s">
        <v>1042</v>
      </c>
      <c r="E164" s="30">
        <v>18482020972</v>
      </c>
      <c r="F164" s="30" t="s">
        <v>213</v>
      </c>
      <c r="G164" s="30">
        <v>84.42</v>
      </c>
      <c r="H164" s="30">
        <v>38</v>
      </c>
      <c r="I164" s="30"/>
      <c r="J164" s="30">
        <v>0</v>
      </c>
      <c r="K164" s="30"/>
      <c r="L164" s="30">
        <v>0</v>
      </c>
      <c r="M164" s="30"/>
      <c r="N164" s="30">
        <v>0</v>
      </c>
      <c r="O164" s="30"/>
      <c r="P164" s="30">
        <v>0</v>
      </c>
      <c r="Q164" s="30"/>
      <c r="R164" s="30">
        <v>0</v>
      </c>
      <c r="S164" s="30"/>
      <c r="T164" s="30">
        <v>0</v>
      </c>
      <c r="U164" s="30"/>
      <c r="V164" s="30">
        <v>0</v>
      </c>
      <c r="W164" s="30">
        <v>0</v>
      </c>
      <c r="X164" s="30">
        <v>0</v>
      </c>
      <c r="Y164" s="30"/>
      <c r="Z164" s="30"/>
      <c r="AA164" s="30"/>
      <c r="AB164" s="30">
        <v>0</v>
      </c>
      <c r="AC164" s="30">
        <v>0</v>
      </c>
      <c r="AD164" s="30">
        <f t="shared" si="19"/>
        <v>38</v>
      </c>
      <c r="AE164" s="30"/>
    </row>
    <row r="165" spans="1:31" ht="27.6" x14ac:dyDescent="0.25">
      <c r="A165" s="2">
        <v>163</v>
      </c>
      <c r="B165" s="30">
        <v>2020211253</v>
      </c>
      <c r="C165" s="30" t="s">
        <v>545</v>
      </c>
      <c r="D165" s="21" t="s">
        <v>1042</v>
      </c>
      <c r="E165" s="30">
        <v>13281124406</v>
      </c>
      <c r="F165" s="30" t="s">
        <v>177</v>
      </c>
      <c r="G165" s="30">
        <v>87.45</v>
      </c>
      <c r="H165" s="30">
        <v>39.35</v>
      </c>
      <c r="I165" s="30"/>
      <c r="J165" s="30"/>
      <c r="K165" s="30"/>
      <c r="L165" s="30"/>
      <c r="M165" s="30"/>
      <c r="N165" s="30"/>
      <c r="O165" s="30"/>
      <c r="P165" s="30"/>
      <c r="Q165" s="30"/>
      <c r="R165" s="30"/>
      <c r="S165" s="30"/>
      <c r="T165" s="30"/>
      <c r="U165" s="30" t="s">
        <v>546</v>
      </c>
      <c r="V165" s="30">
        <v>15</v>
      </c>
      <c r="W165" s="30">
        <v>15</v>
      </c>
      <c r="X165" s="30">
        <v>6.75</v>
      </c>
      <c r="Y165" s="30" t="s">
        <v>547</v>
      </c>
      <c r="Z165" s="30"/>
      <c r="AA165" s="30"/>
      <c r="AB165" s="30">
        <v>1</v>
      </c>
      <c r="AC165" s="30">
        <v>0.1</v>
      </c>
      <c r="AD165" s="30">
        <f t="shared" si="19"/>
        <v>46.2</v>
      </c>
      <c r="AE165" s="30"/>
    </row>
    <row r="166" spans="1:31" ht="96.6" x14ac:dyDescent="0.25">
      <c r="A166" s="2">
        <v>164</v>
      </c>
      <c r="B166" s="30">
        <v>2020211246</v>
      </c>
      <c r="C166" s="30" t="s">
        <v>548</v>
      </c>
      <c r="D166" s="21" t="s">
        <v>1042</v>
      </c>
      <c r="E166" s="30">
        <v>15528072967</v>
      </c>
      <c r="F166" s="30" t="s">
        <v>549</v>
      </c>
      <c r="G166" s="30">
        <v>87.32</v>
      </c>
      <c r="H166" s="30">
        <v>39.293999999999997</v>
      </c>
      <c r="I166" s="30"/>
      <c r="J166" s="30"/>
      <c r="K166" s="30"/>
      <c r="L166" s="30"/>
      <c r="M166" s="30"/>
      <c r="N166" s="30"/>
      <c r="O166" s="30"/>
      <c r="P166" s="30"/>
      <c r="Q166" s="30"/>
      <c r="R166" s="30"/>
      <c r="S166" s="30"/>
      <c r="T166" s="30"/>
      <c r="U166" s="30"/>
      <c r="V166" s="30"/>
      <c r="W166" s="30"/>
      <c r="X166" s="30"/>
      <c r="Y166" s="32" t="s">
        <v>550</v>
      </c>
      <c r="Z166" s="30"/>
      <c r="AA166" s="30"/>
      <c r="AB166" s="30">
        <v>3</v>
      </c>
      <c r="AC166" s="30">
        <v>0.3</v>
      </c>
      <c r="AD166" s="30">
        <f t="shared" si="19"/>
        <v>39.593999999999994</v>
      </c>
      <c r="AE166" s="30"/>
    </row>
    <row r="167" spans="1:31" ht="27.6" x14ac:dyDescent="0.25">
      <c r="A167" s="2">
        <v>165</v>
      </c>
      <c r="B167" s="30">
        <v>2020211213</v>
      </c>
      <c r="C167" s="30" t="s">
        <v>551</v>
      </c>
      <c r="D167" s="21" t="s">
        <v>1042</v>
      </c>
      <c r="E167" s="30">
        <v>13778887738</v>
      </c>
      <c r="F167" s="30" t="s">
        <v>319</v>
      </c>
      <c r="G167" s="30">
        <v>86.63</v>
      </c>
      <c r="H167" s="30">
        <v>38.979999999999997</v>
      </c>
      <c r="I167" s="30"/>
      <c r="J167" s="30"/>
      <c r="K167" s="30"/>
      <c r="L167" s="30"/>
      <c r="M167" s="30"/>
      <c r="N167" s="30"/>
      <c r="O167" s="30"/>
      <c r="P167" s="30"/>
      <c r="Q167" s="30"/>
      <c r="R167" s="30"/>
      <c r="S167" s="30"/>
      <c r="T167" s="30"/>
      <c r="U167" s="30" t="s">
        <v>552</v>
      </c>
      <c r="V167" s="30">
        <v>15</v>
      </c>
      <c r="W167" s="30">
        <v>15</v>
      </c>
      <c r="X167" s="30">
        <v>6.75</v>
      </c>
      <c r="Y167" s="30"/>
      <c r="Z167" s="30"/>
      <c r="AA167" s="30"/>
      <c r="AB167" s="30">
        <v>0</v>
      </c>
      <c r="AC167" s="30">
        <v>0</v>
      </c>
      <c r="AD167" s="30">
        <f t="shared" si="19"/>
        <v>45.73</v>
      </c>
      <c r="AE167" s="30"/>
    </row>
    <row r="168" spans="1:31" ht="41.4" x14ac:dyDescent="0.25">
      <c r="A168" s="2">
        <v>166</v>
      </c>
      <c r="B168" s="30">
        <v>2020211436</v>
      </c>
      <c r="C168" s="30" t="s">
        <v>553</v>
      </c>
      <c r="D168" s="21" t="s">
        <v>1053</v>
      </c>
      <c r="E168" s="30">
        <v>15528021650</v>
      </c>
      <c r="F168" s="30" t="s">
        <v>554</v>
      </c>
      <c r="G168" s="30">
        <v>88.63</v>
      </c>
      <c r="H168" s="30">
        <v>39.89</v>
      </c>
      <c r="I168" s="30" t="s">
        <v>555</v>
      </c>
      <c r="J168" s="30">
        <v>4.5</v>
      </c>
      <c r="K168" s="30"/>
      <c r="L168" s="30"/>
      <c r="M168" s="30"/>
      <c r="N168" s="30"/>
      <c r="O168" s="30"/>
      <c r="P168" s="30"/>
      <c r="Q168" s="30"/>
      <c r="R168" s="30"/>
      <c r="S168" s="30"/>
      <c r="T168" s="30"/>
      <c r="U168" s="30"/>
      <c r="V168" s="30"/>
      <c r="W168" s="30">
        <v>4.5</v>
      </c>
      <c r="X168" s="30">
        <v>2.0249999999999999</v>
      </c>
      <c r="Y168" s="30"/>
      <c r="Z168" s="30"/>
      <c r="AA168" s="30"/>
      <c r="AB168" s="30"/>
      <c r="AC168" s="30"/>
      <c r="AD168" s="30">
        <f t="shared" si="19"/>
        <v>41.914999999999999</v>
      </c>
      <c r="AE168" s="30"/>
    </row>
    <row r="169" spans="1:31" ht="41.4" x14ac:dyDescent="0.25">
      <c r="A169" s="2">
        <v>167</v>
      </c>
      <c r="B169" s="30">
        <v>2020211346</v>
      </c>
      <c r="C169" s="30" t="s">
        <v>556</v>
      </c>
      <c r="D169" s="21" t="s">
        <v>1042</v>
      </c>
      <c r="E169" s="30">
        <v>18310373619</v>
      </c>
      <c r="F169" s="30" t="s">
        <v>557</v>
      </c>
      <c r="G169" s="30">
        <v>84.01</v>
      </c>
      <c r="H169" s="30">
        <v>37.799999999999997</v>
      </c>
      <c r="I169" s="30"/>
      <c r="J169" s="30"/>
      <c r="K169" s="30"/>
      <c r="L169" s="30"/>
      <c r="M169" s="30"/>
      <c r="N169" s="30"/>
      <c r="O169" s="30"/>
      <c r="P169" s="30"/>
      <c r="Q169" s="30"/>
      <c r="R169" s="30"/>
      <c r="S169" s="30"/>
      <c r="T169" s="30"/>
      <c r="U169" s="30" t="s">
        <v>493</v>
      </c>
      <c r="V169" s="30" t="s">
        <v>558</v>
      </c>
      <c r="W169" s="30" t="s">
        <v>558</v>
      </c>
      <c r="X169" s="30">
        <v>6.75</v>
      </c>
      <c r="Y169" s="32" t="s">
        <v>559</v>
      </c>
      <c r="Z169" s="30"/>
      <c r="AA169" s="30"/>
      <c r="AB169" s="33">
        <v>1</v>
      </c>
      <c r="AC169" s="33">
        <v>0.1</v>
      </c>
      <c r="AD169" s="30">
        <f t="shared" si="19"/>
        <v>44.65</v>
      </c>
      <c r="AE169" s="30"/>
    </row>
    <row r="170" spans="1:31" ht="27.6" x14ac:dyDescent="0.25">
      <c r="A170" s="2">
        <v>168</v>
      </c>
      <c r="B170" s="30">
        <v>2020211435</v>
      </c>
      <c r="C170" s="30" t="s">
        <v>560</v>
      </c>
      <c r="D170" s="21" t="s">
        <v>1053</v>
      </c>
      <c r="E170" s="30">
        <v>15528082631</v>
      </c>
      <c r="F170" s="30" t="s">
        <v>379</v>
      </c>
      <c r="G170" s="30">
        <v>82.59</v>
      </c>
      <c r="H170" s="30">
        <v>37.17</v>
      </c>
      <c r="I170" s="30"/>
      <c r="J170" s="30"/>
      <c r="K170" s="30"/>
      <c r="L170" s="30"/>
      <c r="M170" s="30"/>
      <c r="N170" s="30"/>
      <c r="O170" s="30"/>
      <c r="P170" s="30"/>
      <c r="Q170" s="30"/>
      <c r="R170" s="30"/>
      <c r="S170" s="30"/>
      <c r="T170" s="30"/>
      <c r="U170" s="30"/>
      <c r="V170" s="30"/>
      <c r="W170" s="30">
        <v>0</v>
      </c>
      <c r="X170" s="30"/>
      <c r="Y170" s="30" t="s">
        <v>561</v>
      </c>
      <c r="Z170" s="30"/>
      <c r="AA170" s="30"/>
      <c r="AB170" s="30">
        <v>1</v>
      </c>
      <c r="AC170" s="30">
        <v>0.1</v>
      </c>
      <c r="AD170" s="30">
        <f t="shared" si="19"/>
        <v>37.270000000000003</v>
      </c>
      <c r="AE170" s="30"/>
    </row>
    <row r="171" spans="1:31" ht="27.6" x14ac:dyDescent="0.25">
      <c r="A171" s="2">
        <v>169</v>
      </c>
      <c r="B171" s="30">
        <v>2020211412</v>
      </c>
      <c r="C171" s="30" t="s">
        <v>562</v>
      </c>
      <c r="D171" s="21" t="s">
        <v>1053</v>
      </c>
      <c r="E171" s="30">
        <v>18279050562</v>
      </c>
      <c r="F171" s="30" t="s">
        <v>213</v>
      </c>
      <c r="G171" s="30">
        <v>83.7</v>
      </c>
      <c r="H171" s="30">
        <v>37.67</v>
      </c>
      <c r="I171" s="30"/>
      <c r="J171" s="30"/>
      <c r="K171" s="30"/>
      <c r="L171" s="30"/>
      <c r="M171" s="30"/>
      <c r="N171" s="30"/>
      <c r="O171" s="30"/>
      <c r="P171" s="30"/>
      <c r="Q171" s="30"/>
      <c r="R171" s="30"/>
      <c r="S171" s="30"/>
      <c r="T171" s="30"/>
      <c r="U171" s="30"/>
      <c r="V171" s="30"/>
      <c r="W171" s="30"/>
      <c r="X171" s="30"/>
      <c r="Y171" s="30" t="s">
        <v>563</v>
      </c>
      <c r="Z171" s="30"/>
      <c r="AA171" s="30"/>
      <c r="AB171" s="30">
        <v>3</v>
      </c>
      <c r="AC171" s="30">
        <v>0.3</v>
      </c>
      <c r="AD171" s="30">
        <f t="shared" si="19"/>
        <v>37.97</v>
      </c>
      <c r="AE171" s="30"/>
    </row>
    <row r="172" spans="1:31" ht="55.2" x14ac:dyDescent="0.25">
      <c r="A172" s="2">
        <v>170</v>
      </c>
      <c r="B172" s="30">
        <v>2020211420</v>
      </c>
      <c r="C172" s="30" t="s">
        <v>1048</v>
      </c>
      <c r="D172" s="21" t="s">
        <v>1053</v>
      </c>
      <c r="E172" s="30">
        <v>15528062086</v>
      </c>
      <c r="F172" s="30" t="s">
        <v>194</v>
      </c>
      <c r="G172" s="30">
        <v>84.46</v>
      </c>
      <c r="H172" s="30">
        <v>38.01</v>
      </c>
      <c r="I172" s="30"/>
      <c r="J172" s="30"/>
      <c r="K172" s="30"/>
      <c r="L172" s="30"/>
      <c r="M172" s="30"/>
      <c r="N172" s="30"/>
      <c r="O172" s="30"/>
      <c r="P172" s="30"/>
      <c r="Q172" s="30"/>
      <c r="R172" s="30"/>
      <c r="S172" s="30"/>
      <c r="T172" s="30"/>
      <c r="U172" s="30" t="s">
        <v>564</v>
      </c>
      <c r="V172" s="30">
        <v>17</v>
      </c>
      <c r="W172" s="30">
        <v>17</v>
      </c>
      <c r="X172" s="30">
        <v>7.65</v>
      </c>
      <c r="Y172" s="30"/>
      <c r="Z172" s="30"/>
      <c r="AA172" s="30"/>
      <c r="AB172" s="30"/>
      <c r="AC172" s="30"/>
      <c r="AD172" s="30">
        <f t="shared" si="19"/>
        <v>45.66</v>
      </c>
      <c r="AE172" s="30"/>
    </row>
    <row r="173" spans="1:31" x14ac:dyDescent="0.25">
      <c r="A173" s="2">
        <v>171</v>
      </c>
      <c r="B173" s="3">
        <v>2020211206</v>
      </c>
      <c r="C173" s="3" t="s">
        <v>565</v>
      </c>
      <c r="D173" s="21" t="s">
        <v>1055</v>
      </c>
      <c r="E173" s="3">
        <v>15884373489</v>
      </c>
      <c r="F173" s="3" t="s">
        <v>566</v>
      </c>
      <c r="G173" s="3">
        <v>84.98</v>
      </c>
      <c r="H173" s="3">
        <v>38.241</v>
      </c>
      <c r="I173" s="3"/>
      <c r="J173" s="3"/>
      <c r="K173" s="3"/>
      <c r="L173" s="3"/>
      <c r="M173" s="3"/>
      <c r="N173" s="3"/>
      <c r="O173" s="3"/>
      <c r="P173" s="3"/>
      <c r="Q173" s="3"/>
      <c r="R173" s="3"/>
      <c r="S173" s="3"/>
      <c r="T173" s="3"/>
      <c r="U173" s="3"/>
      <c r="V173" s="3"/>
      <c r="W173" s="3"/>
      <c r="X173" s="3">
        <f t="shared" ref="X173:X196" si="20">W173*0.45</f>
        <v>0</v>
      </c>
      <c r="Y173" s="3"/>
      <c r="Z173" s="3"/>
      <c r="AA173" s="3"/>
      <c r="AB173" s="3"/>
      <c r="AC173" s="3"/>
      <c r="AD173" s="3">
        <f>AC173+X173+H173</f>
        <v>38.241</v>
      </c>
      <c r="AE173" s="3"/>
    </row>
    <row r="174" spans="1:31" ht="27.6" x14ac:dyDescent="0.25">
      <c r="A174" s="2">
        <v>172</v>
      </c>
      <c r="B174" s="3">
        <v>2020211200</v>
      </c>
      <c r="C174" s="3" t="s">
        <v>567</v>
      </c>
      <c r="D174" s="21" t="s">
        <v>1055</v>
      </c>
      <c r="E174" s="3">
        <v>15802305972</v>
      </c>
      <c r="F174" s="3" t="s">
        <v>566</v>
      </c>
      <c r="G174" s="3">
        <v>79.239999999999995</v>
      </c>
      <c r="H174" s="3">
        <v>35.658000000000001</v>
      </c>
      <c r="I174" s="3"/>
      <c r="J174" s="3"/>
      <c r="K174" s="3"/>
      <c r="L174" s="3"/>
      <c r="M174" s="3"/>
      <c r="N174" s="3"/>
      <c r="O174" s="3"/>
      <c r="P174" s="3"/>
      <c r="Q174" s="3"/>
      <c r="R174" s="3"/>
      <c r="S174" s="3"/>
      <c r="T174" s="3"/>
      <c r="U174" s="3"/>
      <c r="V174" s="3"/>
      <c r="W174" s="3"/>
      <c r="X174" s="3">
        <f t="shared" si="20"/>
        <v>0</v>
      </c>
      <c r="Y174" s="3"/>
      <c r="Z174" s="3"/>
      <c r="AA174" s="3" t="s">
        <v>568</v>
      </c>
      <c r="AB174" s="3">
        <v>2</v>
      </c>
      <c r="AC174" s="3">
        <v>0.2</v>
      </c>
      <c r="AD174" s="3">
        <f t="shared" ref="AD174:AD200" si="21">AC174+X174+H174</f>
        <v>35.858000000000004</v>
      </c>
      <c r="AE174" s="3"/>
    </row>
    <row r="175" spans="1:31" x14ac:dyDescent="0.25">
      <c r="A175" s="2">
        <v>173</v>
      </c>
      <c r="B175" s="3">
        <v>2020211202</v>
      </c>
      <c r="C175" s="3" t="s">
        <v>1054</v>
      </c>
      <c r="D175" s="21" t="s">
        <v>1055</v>
      </c>
      <c r="E175" s="3">
        <v>13308230741</v>
      </c>
      <c r="F175" s="3" t="s">
        <v>374</v>
      </c>
      <c r="G175" s="3">
        <v>83.15</v>
      </c>
      <c r="H175" s="3">
        <v>37.42</v>
      </c>
      <c r="I175" s="3"/>
      <c r="J175" s="3"/>
      <c r="K175" s="3"/>
      <c r="L175" s="3"/>
      <c r="M175" s="3"/>
      <c r="N175" s="3"/>
      <c r="O175" s="3"/>
      <c r="P175" s="3"/>
      <c r="Q175" s="3"/>
      <c r="R175" s="3"/>
      <c r="S175" s="3"/>
      <c r="T175" s="3"/>
      <c r="U175" s="3"/>
      <c r="V175" s="3"/>
      <c r="W175" s="3"/>
      <c r="X175" s="3">
        <f t="shared" si="20"/>
        <v>0</v>
      </c>
      <c r="Y175" s="3"/>
      <c r="Z175" s="3"/>
      <c r="AA175" s="3" t="s">
        <v>569</v>
      </c>
      <c r="AB175" s="3">
        <v>0.75</v>
      </c>
      <c r="AC175" s="3">
        <v>7.4999999999999997E-2</v>
      </c>
      <c r="AD175" s="3">
        <f t="shared" si="21"/>
        <v>37.495000000000005</v>
      </c>
      <c r="AE175" s="3"/>
    </row>
    <row r="176" spans="1:31" ht="41.4" x14ac:dyDescent="0.25">
      <c r="A176" s="2">
        <v>174</v>
      </c>
      <c r="B176" s="3">
        <v>2020211201</v>
      </c>
      <c r="C176" s="3" t="s">
        <v>570</v>
      </c>
      <c r="D176" s="21" t="s">
        <v>1055</v>
      </c>
      <c r="E176" s="3">
        <v>15082658951</v>
      </c>
      <c r="F176" s="3" t="s">
        <v>226</v>
      </c>
      <c r="G176" s="3">
        <v>85.28</v>
      </c>
      <c r="H176" s="3">
        <v>38.375999999999998</v>
      </c>
      <c r="I176" s="3"/>
      <c r="J176" s="3"/>
      <c r="K176" s="3"/>
      <c r="L176" s="3"/>
      <c r="M176" s="3"/>
      <c r="N176" s="3"/>
      <c r="O176" s="3"/>
      <c r="P176" s="3"/>
      <c r="Q176" s="3"/>
      <c r="R176" s="3"/>
      <c r="S176" s="3"/>
      <c r="T176" s="3"/>
      <c r="U176" s="3"/>
      <c r="V176" s="3"/>
      <c r="W176" s="3"/>
      <c r="X176" s="3">
        <f t="shared" si="20"/>
        <v>0</v>
      </c>
      <c r="Y176" s="3" t="s">
        <v>571</v>
      </c>
      <c r="Z176" s="3" t="s">
        <v>572</v>
      </c>
      <c r="AA176" s="3" t="s">
        <v>573</v>
      </c>
      <c r="AB176" s="3">
        <v>2.75</v>
      </c>
      <c r="AC176" s="3">
        <v>0.27500000000000002</v>
      </c>
      <c r="AD176" s="3">
        <f t="shared" si="21"/>
        <v>38.650999999999996</v>
      </c>
      <c r="AE176" s="3"/>
    </row>
    <row r="177" spans="1:31" x14ac:dyDescent="0.25">
      <c r="A177" s="2">
        <v>175</v>
      </c>
      <c r="B177" s="19">
        <v>2020211195</v>
      </c>
      <c r="C177" s="3" t="s">
        <v>574</v>
      </c>
      <c r="D177" s="21" t="s">
        <v>1055</v>
      </c>
      <c r="E177" s="3">
        <v>18382207228</v>
      </c>
      <c r="F177" s="3" t="s">
        <v>566</v>
      </c>
      <c r="G177" s="3">
        <v>81.09</v>
      </c>
      <c r="H177" s="3">
        <v>36.49</v>
      </c>
      <c r="I177" s="3"/>
      <c r="J177" s="3"/>
      <c r="K177" s="3"/>
      <c r="L177" s="3"/>
      <c r="M177" s="3"/>
      <c r="N177" s="3"/>
      <c r="O177" s="3"/>
      <c r="P177" s="3"/>
      <c r="Q177" s="3"/>
      <c r="R177" s="3"/>
      <c r="S177" s="3"/>
      <c r="T177" s="3"/>
      <c r="U177" s="3"/>
      <c r="V177" s="3"/>
      <c r="W177" s="3"/>
      <c r="X177" s="3">
        <f t="shared" si="20"/>
        <v>0</v>
      </c>
      <c r="Y177" s="3"/>
      <c r="Z177" s="3"/>
      <c r="AA177" s="3"/>
      <c r="AB177" s="3"/>
      <c r="AC177" s="3"/>
      <c r="AD177" s="3">
        <f t="shared" si="21"/>
        <v>36.49</v>
      </c>
      <c r="AE177" s="3"/>
    </row>
    <row r="178" spans="1:31" x14ac:dyDescent="0.25">
      <c r="A178" s="2">
        <v>176</v>
      </c>
      <c r="B178" s="3">
        <v>2020211189</v>
      </c>
      <c r="C178" s="3" t="s">
        <v>575</v>
      </c>
      <c r="D178" s="21" t="s">
        <v>1055</v>
      </c>
      <c r="E178" s="3">
        <v>15351314803</v>
      </c>
      <c r="F178" s="3" t="s">
        <v>566</v>
      </c>
      <c r="G178" s="3">
        <v>83.88</v>
      </c>
      <c r="H178" s="3">
        <v>37.746000000000002</v>
      </c>
      <c r="I178" s="3"/>
      <c r="J178" s="3"/>
      <c r="K178" s="3"/>
      <c r="L178" s="3"/>
      <c r="M178" s="3"/>
      <c r="N178" s="3"/>
      <c r="O178" s="3"/>
      <c r="P178" s="3"/>
      <c r="Q178" s="3"/>
      <c r="R178" s="3"/>
      <c r="S178" s="3"/>
      <c r="T178" s="3"/>
      <c r="U178" s="19"/>
      <c r="V178" s="3"/>
      <c r="W178" s="3"/>
      <c r="X178" s="3">
        <f t="shared" si="20"/>
        <v>0</v>
      </c>
      <c r="Y178" s="3"/>
      <c r="Z178" s="3"/>
      <c r="AA178" s="3"/>
      <c r="AB178" s="3"/>
      <c r="AC178" s="3"/>
      <c r="AD178" s="3">
        <f t="shared" si="21"/>
        <v>37.746000000000002</v>
      </c>
      <c r="AE178" s="3"/>
    </row>
    <row r="179" spans="1:31" ht="41.4" x14ac:dyDescent="0.25">
      <c r="A179" s="2">
        <v>177</v>
      </c>
      <c r="B179" s="3">
        <v>2020211190</v>
      </c>
      <c r="C179" s="3" t="s">
        <v>576</v>
      </c>
      <c r="D179" s="21" t="s">
        <v>1055</v>
      </c>
      <c r="E179" s="3">
        <v>18179056239</v>
      </c>
      <c r="F179" s="3" t="s">
        <v>226</v>
      </c>
      <c r="G179" s="3">
        <v>85.17</v>
      </c>
      <c r="H179" s="5">
        <f>G179*0.45</f>
        <v>38.326500000000003</v>
      </c>
      <c r="I179" s="3"/>
      <c r="J179" s="3"/>
      <c r="K179" s="3"/>
      <c r="L179" s="3"/>
      <c r="M179" s="3"/>
      <c r="N179" s="3"/>
      <c r="O179" s="3"/>
      <c r="P179" s="3"/>
      <c r="Q179" s="3"/>
      <c r="R179" s="3"/>
      <c r="S179" s="3"/>
      <c r="T179" s="3"/>
      <c r="U179" s="3" t="s">
        <v>577</v>
      </c>
      <c r="V179" s="3">
        <v>10</v>
      </c>
      <c r="W179" s="3">
        <v>10</v>
      </c>
      <c r="X179" s="3">
        <f t="shared" si="20"/>
        <v>4.5</v>
      </c>
      <c r="Y179" s="3"/>
      <c r="Z179" s="3"/>
      <c r="AA179" s="3"/>
      <c r="AB179" s="3"/>
      <c r="AC179" s="3"/>
      <c r="AD179" s="3">
        <f t="shared" si="21"/>
        <v>42.826500000000003</v>
      </c>
      <c r="AE179" s="3"/>
    </row>
    <row r="180" spans="1:31" ht="41.4" x14ac:dyDescent="0.25">
      <c r="A180" s="2">
        <v>178</v>
      </c>
      <c r="B180" s="3">
        <v>2020211191</v>
      </c>
      <c r="C180" s="3" t="s">
        <v>578</v>
      </c>
      <c r="D180" s="21" t="s">
        <v>1055</v>
      </c>
      <c r="E180" s="3">
        <v>18523406068</v>
      </c>
      <c r="F180" s="3" t="s">
        <v>579</v>
      </c>
      <c r="G180" s="3">
        <v>85.65</v>
      </c>
      <c r="H180" s="3">
        <v>38.54</v>
      </c>
      <c r="I180" s="3" t="s">
        <v>580</v>
      </c>
      <c r="J180" s="3">
        <v>28</v>
      </c>
      <c r="K180" s="3"/>
      <c r="L180" s="3"/>
      <c r="M180" s="3"/>
      <c r="N180" s="3"/>
      <c r="O180" s="3"/>
      <c r="P180" s="3"/>
      <c r="Q180" s="3"/>
      <c r="R180" s="3"/>
      <c r="S180" s="3"/>
      <c r="T180" s="3"/>
      <c r="U180" s="3"/>
      <c r="V180" s="3">
        <v>28</v>
      </c>
      <c r="W180" s="3">
        <v>28</v>
      </c>
      <c r="X180" s="3">
        <f t="shared" si="20"/>
        <v>12.6</v>
      </c>
      <c r="Y180" s="3" t="s">
        <v>137</v>
      </c>
      <c r="Z180" s="3"/>
      <c r="AA180" s="3"/>
      <c r="AB180" s="3">
        <v>2</v>
      </c>
      <c r="AC180" s="3">
        <v>0.2</v>
      </c>
      <c r="AD180" s="3">
        <f t="shared" si="21"/>
        <v>51.339999999999996</v>
      </c>
      <c r="AE180" s="3"/>
    </row>
    <row r="181" spans="1:31" ht="41.4" x14ac:dyDescent="0.25">
      <c r="A181" s="2">
        <v>179</v>
      </c>
      <c r="B181" s="2">
        <v>2020211440</v>
      </c>
      <c r="C181" s="2" t="s">
        <v>581</v>
      </c>
      <c r="D181" s="21" t="s">
        <v>1053</v>
      </c>
      <c r="E181" s="2">
        <v>15196375962</v>
      </c>
      <c r="F181" s="2" t="s">
        <v>354</v>
      </c>
      <c r="G181" s="2">
        <v>89.03</v>
      </c>
      <c r="H181" s="11">
        <f>0.45*G181</f>
        <v>40.063500000000005</v>
      </c>
      <c r="I181" s="2"/>
      <c r="J181" s="2"/>
      <c r="K181" s="2"/>
      <c r="L181" s="2"/>
      <c r="M181" s="2"/>
      <c r="N181" s="2"/>
      <c r="O181" s="2"/>
      <c r="P181" s="2"/>
      <c r="Q181" s="2"/>
      <c r="R181" s="2"/>
      <c r="S181" s="2"/>
      <c r="T181" s="2"/>
      <c r="U181" s="34" t="s">
        <v>582</v>
      </c>
      <c r="V181" s="2">
        <v>7</v>
      </c>
      <c r="W181" s="2">
        <v>7</v>
      </c>
      <c r="X181" s="3">
        <f t="shared" si="20"/>
        <v>3.15</v>
      </c>
      <c r="Y181" s="3" t="s">
        <v>583</v>
      </c>
      <c r="Z181" s="3"/>
      <c r="AA181" s="3" t="s">
        <v>584</v>
      </c>
      <c r="AB181" s="2">
        <v>1.25</v>
      </c>
      <c r="AC181" s="2">
        <f>0.1*AB181</f>
        <v>0.125</v>
      </c>
      <c r="AD181" s="3">
        <f t="shared" si="21"/>
        <v>43.338500000000003</v>
      </c>
      <c r="AE181" s="2"/>
    </row>
    <row r="182" spans="1:31" x14ac:dyDescent="0.25">
      <c r="A182" s="2">
        <v>180</v>
      </c>
      <c r="B182" s="3">
        <v>2020211416</v>
      </c>
      <c r="C182" s="3" t="s">
        <v>586</v>
      </c>
      <c r="D182" s="21" t="s">
        <v>1053</v>
      </c>
      <c r="E182" s="3">
        <v>18781605412</v>
      </c>
      <c r="F182" s="3" t="s">
        <v>203</v>
      </c>
      <c r="G182" s="3">
        <v>87.61</v>
      </c>
      <c r="H182" s="3">
        <v>39.42</v>
      </c>
      <c r="I182" s="3"/>
      <c r="J182" s="3"/>
      <c r="K182" s="3"/>
      <c r="L182" s="3"/>
      <c r="M182" s="3"/>
      <c r="N182" s="3"/>
      <c r="O182" s="3"/>
      <c r="P182" s="3"/>
      <c r="Q182" s="3"/>
      <c r="R182" s="3"/>
      <c r="S182" s="3"/>
      <c r="T182" s="3"/>
      <c r="U182" s="3"/>
      <c r="V182" s="3"/>
      <c r="W182" s="3"/>
      <c r="X182" s="3">
        <f t="shared" si="20"/>
        <v>0</v>
      </c>
      <c r="Y182" s="3"/>
      <c r="Z182" s="3"/>
      <c r="AA182" s="3"/>
      <c r="AB182" s="3"/>
      <c r="AC182" s="3"/>
      <c r="AD182" s="3">
        <f t="shared" si="21"/>
        <v>39.42</v>
      </c>
      <c r="AE182" s="3"/>
    </row>
    <row r="183" spans="1:31" x14ac:dyDescent="0.25">
      <c r="A183" s="2">
        <v>181</v>
      </c>
      <c r="B183" s="3">
        <v>2020211421</v>
      </c>
      <c r="C183" s="3" t="s">
        <v>587</v>
      </c>
      <c r="D183" s="21" t="s">
        <v>1053</v>
      </c>
      <c r="E183" s="3">
        <v>18582336090</v>
      </c>
      <c r="F183" s="3" t="s">
        <v>124</v>
      </c>
      <c r="G183" s="3">
        <v>86.41</v>
      </c>
      <c r="H183" s="3">
        <v>38.884999999999998</v>
      </c>
      <c r="I183" s="3"/>
      <c r="J183" s="3"/>
      <c r="K183" s="3"/>
      <c r="L183" s="3"/>
      <c r="M183" s="3"/>
      <c r="N183" s="3"/>
      <c r="O183" s="3"/>
      <c r="P183" s="3"/>
      <c r="Q183" s="3"/>
      <c r="R183" s="3"/>
      <c r="S183" s="3"/>
      <c r="T183" s="3"/>
      <c r="U183" s="3" t="s">
        <v>588</v>
      </c>
      <c r="V183" s="3">
        <v>7</v>
      </c>
      <c r="W183" s="3">
        <v>7</v>
      </c>
      <c r="X183" s="3">
        <f t="shared" si="20"/>
        <v>3.15</v>
      </c>
      <c r="Y183" s="3"/>
      <c r="Z183" s="3"/>
      <c r="AA183" s="3"/>
      <c r="AB183" s="3"/>
      <c r="AC183" s="3"/>
      <c r="AD183" s="3">
        <f t="shared" si="21"/>
        <v>42.034999999999997</v>
      </c>
      <c r="AE183" s="3"/>
    </row>
    <row r="184" spans="1:31" ht="27.6" x14ac:dyDescent="0.25">
      <c r="A184" s="2">
        <v>182</v>
      </c>
      <c r="B184" s="15" t="s">
        <v>589</v>
      </c>
      <c r="C184" s="15" t="s">
        <v>590</v>
      </c>
      <c r="D184" s="21" t="s">
        <v>1042</v>
      </c>
      <c r="E184" s="15" t="s">
        <v>591</v>
      </c>
      <c r="F184" s="15" t="s">
        <v>592</v>
      </c>
      <c r="G184" s="15" t="s">
        <v>593</v>
      </c>
      <c r="H184" s="15" t="s">
        <v>594</v>
      </c>
      <c r="I184" s="15"/>
      <c r="J184" s="15"/>
      <c r="K184" s="15"/>
      <c r="L184" s="15"/>
      <c r="M184" s="15"/>
      <c r="N184" s="15"/>
      <c r="O184" s="15"/>
      <c r="P184" s="15"/>
      <c r="Q184" s="15"/>
      <c r="R184" s="15"/>
      <c r="S184" s="15"/>
      <c r="T184" s="15"/>
      <c r="U184" s="15" t="s">
        <v>530</v>
      </c>
      <c r="V184" s="15" t="s">
        <v>585</v>
      </c>
      <c r="W184" s="15" t="s">
        <v>585</v>
      </c>
      <c r="X184" s="3">
        <f t="shared" si="20"/>
        <v>4.5</v>
      </c>
      <c r="Y184" s="15"/>
      <c r="Z184" s="15"/>
      <c r="AA184" s="15" t="s">
        <v>595</v>
      </c>
      <c r="AB184" s="15" t="s">
        <v>596</v>
      </c>
      <c r="AC184" s="15" t="s">
        <v>597</v>
      </c>
      <c r="AD184" s="3">
        <f t="shared" si="21"/>
        <v>41.335000000000001</v>
      </c>
      <c r="AE184" s="15"/>
    </row>
    <row r="185" spans="1:31" ht="69" x14ac:dyDescent="0.25">
      <c r="A185" s="2">
        <v>183</v>
      </c>
      <c r="B185" s="3">
        <v>2020211348</v>
      </c>
      <c r="C185" s="3" t="s">
        <v>598</v>
      </c>
      <c r="D185" s="21" t="s">
        <v>1042</v>
      </c>
      <c r="E185" s="3">
        <v>13290964630</v>
      </c>
      <c r="F185" s="3" t="s">
        <v>52</v>
      </c>
      <c r="G185" s="3">
        <v>88.91</v>
      </c>
      <c r="H185" s="3">
        <v>40.01</v>
      </c>
      <c r="I185" s="3"/>
      <c r="J185" s="3"/>
      <c r="K185" s="3"/>
      <c r="L185" s="3"/>
      <c r="M185" s="3"/>
      <c r="N185" s="3"/>
      <c r="O185" s="3"/>
      <c r="P185" s="3"/>
      <c r="Q185" s="3"/>
      <c r="R185" s="3"/>
      <c r="S185" s="3"/>
      <c r="T185" s="3"/>
      <c r="U185" s="3" t="s">
        <v>599</v>
      </c>
      <c r="V185" s="3"/>
      <c r="W185" s="3">
        <v>10</v>
      </c>
      <c r="X185" s="3">
        <f t="shared" si="20"/>
        <v>4.5</v>
      </c>
      <c r="Y185" s="3"/>
      <c r="Z185" s="3"/>
      <c r="AA185" s="3" t="s">
        <v>600</v>
      </c>
      <c r="AB185" s="3">
        <v>3</v>
      </c>
      <c r="AC185" s="3">
        <v>0.3</v>
      </c>
      <c r="AD185" s="3">
        <f t="shared" si="21"/>
        <v>44.809999999999995</v>
      </c>
      <c r="AE185" s="3"/>
    </row>
    <row r="186" spans="1:31" x14ac:dyDescent="0.25">
      <c r="A186" s="2">
        <v>184</v>
      </c>
      <c r="B186" s="3">
        <v>2020211296</v>
      </c>
      <c r="C186" s="3" t="s">
        <v>601</v>
      </c>
      <c r="D186" s="21" t="s">
        <v>1042</v>
      </c>
      <c r="E186" s="3">
        <v>15528206721</v>
      </c>
      <c r="F186" s="3" t="s">
        <v>351</v>
      </c>
      <c r="G186" s="3">
        <v>82.26</v>
      </c>
      <c r="H186" s="3">
        <f>G186*0.45</f>
        <v>37.017000000000003</v>
      </c>
      <c r="I186" s="3"/>
      <c r="J186" s="3"/>
      <c r="K186" s="3"/>
      <c r="L186" s="3"/>
      <c r="M186" s="3"/>
      <c r="N186" s="3"/>
      <c r="O186" s="3"/>
      <c r="P186" s="3"/>
      <c r="Q186" s="3"/>
      <c r="R186" s="3"/>
      <c r="S186" s="3"/>
      <c r="T186" s="3"/>
      <c r="U186" s="3"/>
      <c r="V186" s="3"/>
      <c r="W186" s="3"/>
      <c r="X186" s="3">
        <f t="shared" si="20"/>
        <v>0</v>
      </c>
      <c r="Y186" s="3"/>
      <c r="Z186" s="3"/>
      <c r="AA186" s="3"/>
      <c r="AB186" s="3"/>
      <c r="AC186" s="3"/>
      <c r="AD186" s="3">
        <f t="shared" si="21"/>
        <v>37.017000000000003</v>
      </c>
      <c r="AE186" s="3"/>
    </row>
    <row r="187" spans="1:31" ht="82.8" x14ac:dyDescent="0.25">
      <c r="A187" s="2">
        <v>185</v>
      </c>
      <c r="B187" s="3">
        <v>2020211401</v>
      </c>
      <c r="C187" s="3" t="s">
        <v>602</v>
      </c>
      <c r="D187" s="21" t="s">
        <v>1042</v>
      </c>
      <c r="E187" s="3">
        <v>18785277996</v>
      </c>
      <c r="F187" s="3" t="s">
        <v>122</v>
      </c>
      <c r="G187" s="3">
        <v>86.15</v>
      </c>
      <c r="H187" s="5">
        <f>G187*0.45</f>
        <v>38.767500000000005</v>
      </c>
      <c r="I187" s="3"/>
      <c r="J187" s="3"/>
      <c r="K187" s="3"/>
      <c r="L187" s="3"/>
      <c r="M187" s="3"/>
      <c r="N187" s="3"/>
      <c r="O187" s="3"/>
      <c r="P187" s="3"/>
      <c r="Q187" s="3"/>
      <c r="R187" s="3"/>
      <c r="S187" s="3"/>
      <c r="T187" s="3"/>
      <c r="U187" s="3"/>
      <c r="V187" s="3"/>
      <c r="W187" s="3"/>
      <c r="X187" s="3">
        <f t="shared" si="20"/>
        <v>0</v>
      </c>
      <c r="Y187" s="3" t="s">
        <v>603</v>
      </c>
      <c r="Z187" s="3"/>
      <c r="AA187" s="3"/>
      <c r="AB187" s="3">
        <v>1</v>
      </c>
      <c r="AC187" s="3">
        <v>0.1</v>
      </c>
      <c r="AD187" s="3">
        <f t="shared" si="21"/>
        <v>38.867500000000007</v>
      </c>
      <c r="AE187" s="3"/>
    </row>
    <row r="188" spans="1:31" ht="110.4" x14ac:dyDescent="0.25">
      <c r="A188" s="2">
        <v>186</v>
      </c>
      <c r="B188" s="3">
        <v>2020211396</v>
      </c>
      <c r="C188" s="3" t="s">
        <v>604</v>
      </c>
      <c r="D188" s="21" t="s">
        <v>1042</v>
      </c>
      <c r="E188" s="3">
        <v>15182307218</v>
      </c>
      <c r="F188" s="3" t="s">
        <v>605</v>
      </c>
      <c r="G188" s="3">
        <v>85.06</v>
      </c>
      <c r="H188" s="3">
        <f>G188*0.45</f>
        <v>38.277000000000001</v>
      </c>
      <c r="I188" s="3" t="s">
        <v>606</v>
      </c>
      <c r="J188" s="3">
        <v>21</v>
      </c>
      <c r="K188" s="3"/>
      <c r="L188" s="3"/>
      <c r="M188" s="3"/>
      <c r="N188" s="3"/>
      <c r="O188" s="3"/>
      <c r="P188" s="3"/>
      <c r="Q188" s="3"/>
      <c r="R188" s="3"/>
      <c r="S188" s="3" t="s">
        <v>607</v>
      </c>
      <c r="T188" s="3">
        <v>18</v>
      </c>
      <c r="U188" s="3" t="s">
        <v>608</v>
      </c>
      <c r="V188" s="3">
        <v>7</v>
      </c>
      <c r="W188" s="3">
        <f>SUM(V188+T188+J188)</f>
        <v>46</v>
      </c>
      <c r="X188" s="3">
        <f t="shared" si="20"/>
        <v>20.7</v>
      </c>
      <c r="Y188" s="3"/>
      <c r="Z188" s="3" t="s">
        <v>609</v>
      </c>
      <c r="AA188" s="3"/>
      <c r="AB188" s="3">
        <v>2</v>
      </c>
      <c r="AC188" s="3">
        <v>0.2</v>
      </c>
      <c r="AD188" s="3">
        <f t="shared" si="21"/>
        <v>59.177</v>
      </c>
      <c r="AE188" s="3"/>
    </row>
    <row r="189" spans="1:31" ht="27.6" x14ac:dyDescent="0.25">
      <c r="A189" s="2">
        <v>187</v>
      </c>
      <c r="B189" s="35">
        <v>2020211234</v>
      </c>
      <c r="C189" s="3" t="s">
        <v>610</v>
      </c>
      <c r="D189" s="21" t="s">
        <v>1042</v>
      </c>
      <c r="E189" s="3">
        <v>13982064813</v>
      </c>
      <c r="F189" s="3" t="s">
        <v>291</v>
      </c>
      <c r="G189" s="3">
        <v>87.04</v>
      </c>
      <c r="H189" s="3">
        <v>39.167999999999999</v>
      </c>
      <c r="I189" s="3"/>
      <c r="J189" s="3"/>
      <c r="K189" s="3"/>
      <c r="L189" s="3"/>
      <c r="M189" s="3"/>
      <c r="N189" s="3"/>
      <c r="O189" s="3"/>
      <c r="P189" s="3"/>
      <c r="Q189" s="3"/>
      <c r="R189" s="3"/>
      <c r="S189" s="3"/>
      <c r="T189" s="3"/>
      <c r="U189" s="3" t="s">
        <v>611</v>
      </c>
      <c r="V189" s="3">
        <v>7</v>
      </c>
      <c r="W189" s="3">
        <v>7</v>
      </c>
      <c r="X189" s="3">
        <f t="shared" si="20"/>
        <v>3.15</v>
      </c>
      <c r="Y189" s="3"/>
      <c r="Z189" s="3"/>
      <c r="AA189" s="3"/>
      <c r="AB189" s="3"/>
      <c r="AC189" s="3"/>
      <c r="AD189" s="3">
        <f t="shared" si="21"/>
        <v>42.317999999999998</v>
      </c>
      <c r="AE189" s="3"/>
    </row>
    <row r="190" spans="1:31" ht="27.6" x14ac:dyDescent="0.25">
      <c r="A190" s="2">
        <v>188</v>
      </c>
      <c r="B190" s="3">
        <v>2020211307</v>
      </c>
      <c r="C190" s="3" t="s">
        <v>612</v>
      </c>
      <c r="D190" s="21" t="s">
        <v>1042</v>
      </c>
      <c r="E190" s="3">
        <v>17830851945</v>
      </c>
      <c r="F190" s="3" t="s">
        <v>177</v>
      </c>
      <c r="G190" s="3">
        <v>86.25</v>
      </c>
      <c r="H190" s="3">
        <v>38.8125</v>
      </c>
      <c r="I190" s="3"/>
      <c r="J190" s="3"/>
      <c r="K190" s="3"/>
      <c r="L190" s="3"/>
      <c r="M190" s="3"/>
      <c r="N190" s="3"/>
      <c r="O190" s="3"/>
      <c r="P190" s="3"/>
      <c r="Q190" s="3"/>
      <c r="R190" s="3"/>
      <c r="S190" s="3"/>
      <c r="T190" s="3"/>
      <c r="U190" s="3" t="s">
        <v>613</v>
      </c>
      <c r="V190" s="3"/>
      <c r="W190" s="3">
        <v>10</v>
      </c>
      <c r="X190" s="3">
        <f t="shared" si="20"/>
        <v>4.5</v>
      </c>
      <c r="Y190" s="3"/>
      <c r="Z190" s="3"/>
      <c r="AA190" s="3" t="s">
        <v>614</v>
      </c>
      <c r="AB190" s="3">
        <v>0.75</v>
      </c>
      <c r="AC190" s="3">
        <v>7.4999999999999997E-2</v>
      </c>
      <c r="AD190" s="3">
        <f t="shared" si="21"/>
        <v>43.387500000000003</v>
      </c>
      <c r="AE190" s="3"/>
    </row>
    <row r="191" spans="1:31" x14ac:dyDescent="0.25">
      <c r="A191" s="2">
        <v>189</v>
      </c>
      <c r="B191" s="3">
        <v>2020211304</v>
      </c>
      <c r="C191" s="3" t="s">
        <v>615</v>
      </c>
      <c r="D191" s="21" t="s">
        <v>1042</v>
      </c>
      <c r="E191" s="3">
        <v>17882263031</v>
      </c>
      <c r="F191" s="3" t="s">
        <v>42</v>
      </c>
      <c r="G191" s="3">
        <v>84.82</v>
      </c>
      <c r="H191" s="3">
        <v>38.168999999999997</v>
      </c>
      <c r="I191" s="3"/>
      <c r="J191" s="3"/>
      <c r="K191" s="3"/>
      <c r="L191" s="3"/>
      <c r="M191" s="3"/>
      <c r="N191" s="3"/>
      <c r="O191" s="3"/>
      <c r="P191" s="3"/>
      <c r="Q191" s="3"/>
      <c r="R191" s="3"/>
      <c r="S191" s="3"/>
      <c r="T191" s="3"/>
      <c r="U191" s="3"/>
      <c r="V191" s="3"/>
      <c r="W191" s="3"/>
      <c r="X191" s="3">
        <f t="shared" si="20"/>
        <v>0</v>
      </c>
      <c r="Y191" s="3"/>
      <c r="Z191" s="3"/>
      <c r="AA191" s="3"/>
      <c r="AB191" s="3"/>
      <c r="AC191" s="3"/>
      <c r="AD191" s="3">
        <f t="shared" si="21"/>
        <v>38.168999999999997</v>
      </c>
      <c r="AE191" s="3"/>
    </row>
    <row r="192" spans="1:31" ht="27.6" x14ac:dyDescent="0.25">
      <c r="A192" s="2">
        <v>190</v>
      </c>
      <c r="B192" s="3">
        <v>2020211363</v>
      </c>
      <c r="C192" s="3" t="s">
        <v>616</v>
      </c>
      <c r="D192" s="21" t="s">
        <v>1042</v>
      </c>
      <c r="E192" s="3">
        <v>18884024462</v>
      </c>
      <c r="F192" s="3" t="s">
        <v>75</v>
      </c>
      <c r="G192" s="3">
        <v>83.64</v>
      </c>
      <c r="H192" s="3">
        <v>37.637999999999998</v>
      </c>
      <c r="I192" s="3"/>
      <c r="J192" s="3"/>
      <c r="K192" s="3"/>
      <c r="L192" s="3"/>
      <c r="M192" s="3"/>
      <c r="N192" s="3"/>
      <c r="O192" s="19"/>
      <c r="P192" s="3"/>
      <c r="Q192" s="3"/>
      <c r="R192" s="3"/>
      <c r="S192" s="3"/>
      <c r="T192" s="3"/>
      <c r="U192" s="3"/>
      <c r="V192" s="3"/>
      <c r="W192" s="3"/>
      <c r="X192" s="3">
        <f t="shared" si="20"/>
        <v>0</v>
      </c>
      <c r="Y192" s="3" t="s">
        <v>477</v>
      </c>
      <c r="Z192" s="3"/>
      <c r="AA192" s="3" t="s">
        <v>617</v>
      </c>
      <c r="AB192" s="3">
        <v>3.75</v>
      </c>
      <c r="AC192" s="3">
        <v>0.375</v>
      </c>
      <c r="AD192" s="3">
        <f t="shared" si="21"/>
        <v>38.012999999999998</v>
      </c>
      <c r="AE192" s="3"/>
    </row>
    <row r="193" spans="1:31" ht="27.6" x14ac:dyDescent="0.25">
      <c r="A193" s="2">
        <v>191</v>
      </c>
      <c r="B193" s="3">
        <v>2020211250</v>
      </c>
      <c r="C193" s="3" t="s">
        <v>618</v>
      </c>
      <c r="D193" s="21" t="s">
        <v>1042</v>
      </c>
      <c r="E193" s="3">
        <v>15982369098</v>
      </c>
      <c r="F193" s="3" t="s">
        <v>534</v>
      </c>
      <c r="G193" s="3">
        <v>84.5</v>
      </c>
      <c r="H193" s="3">
        <v>38.03</v>
      </c>
      <c r="I193" s="3"/>
      <c r="J193" s="3"/>
      <c r="K193" s="3"/>
      <c r="L193" s="3"/>
      <c r="M193" s="3"/>
      <c r="N193" s="3"/>
      <c r="O193" s="3"/>
      <c r="P193" s="3"/>
      <c r="Q193" s="3"/>
      <c r="R193" s="3"/>
      <c r="S193" s="3"/>
      <c r="T193" s="3"/>
      <c r="U193" s="3" t="s">
        <v>619</v>
      </c>
      <c r="V193" s="3">
        <v>7</v>
      </c>
      <c r="W193" s="3">
        <v>7</v>
      </c>
      <c r="X193" s="3">
        <f t="shared" si="20"/>
        <v>3.15</v>
      </c>
      <c r="Y193" s="3"/>
      <c r="Z193" s="3"/>
      <c r="AA193" s="3"/>
      <c r="AB193" s="3"/>
      <c r="AC193" s="3"/>
      <c r="AD193" s="3">
        <f t="shared" si="21"/>
        <v>41.18</v>
      </c>
      <c r="AE193" s="3"/>
    </row>
    <row r="194" spans="1:31" x14ac:dyDescent="0.25">
      <c r="A194" s="2">
        <v>192</v>
      </c>
      <c r="B194" s="3">
        <v>2020211275</v>
      </c>
      <c r="C194" s="3" t="s">
        <v>620</v>
      </c>
      <c r="D194" s="21" t="s">
        <v>1042</v>
      </c>
      <c r="E194" s="3">
        <v>13281123450</v>
      </c>
      <c r="F194" s="3" t="s">
        <v>29</v>
      </c>
      <c r="G194" s="3">
        <v>86.78</v>
      </c>
      <c r="H194" s="3">
        <v>39.049999999999997</v>
      </c>
      <c r="I194" s="3"/>
      <c r="J194" s="3"/>
      <c r="K194" s="3"/>
      <c r="L194" s="3"/>
      <c r="M194" s="3"/>
      <c r="N194" s="3"/>
      <c r="O194" s="3"/>
      <c r="P194" s="3"/>
      <c r="Q194" s="3"/>
      <c r="R194" s="3"/>
      <c r="S194" s="3"/>
      <c r="T194" s="3"/>
      <c r="U194" s="3"/>
      <c r="V194" s="3"/>
      <c r="W194" s="3"/>
      <c r="X194" s="3">
        <f t="shared" si="20"/>
        <v>0</v>
      </c>
      <c r="Y194" s="3"/>
      <c r="Z194" s="3"/>
      <c r="AA194" s="3"/>
      <c r="AB194" s="3"/>
      <c r="AC194" s="3"/>
      <c r="AD194" s="3">
        <f t="shared" si="21"/>
        <v>39.049999999999997</v>
      </c>
      <c r="AE194" s="3"/>
    </row>
    <row r="195" spans="1:31" ht="41.4" x14ac:dyDescent="0.25">
      <c r="A195" s="2">
        <v>193</v>
      </c>
      <c r="B195" s="3">
        <v>2020211328</v>
      </c>
      <c r="C195" s="3" t="s">
        <v>621</v>
      </c>
      <c r="D195" s="21" t="s">
        <v>1042</v>
      </c>
      <c r="E195" s="3">
        <v>19980599602</v>
      </c>
      <c r="F195" s="3" t="s">
        <v>263</v>
      </c>
      <c r="G195" s="3">
        <v>85.79</v>
      </c>
      <c r="H195" s="3">
        <v>38.605499999999999</v>
      </c>
      <c r="I195" s="3"/>
      <c r="J195" s="3"/>
      <c r="K195" s="3"/>
      <c r="L195" s="3"/>
      <c r="M195" s="3"/>
      <c r="N195" s="3"/>
      <c r="O195" s="3" t="s">
        <v>622</v>
      </c>
      <c r="P195" s="3">
        <v>0</v>
      </c>
      <c r="Q195" s="3"/>
      <c r="R195" s="3"/>
      <c r="S195" s="3"/>
      <c r="T195" s="3"/>
      <c r="U195" s="3"/>
      <c r="V195" s="3"/>
      <c r="W195" s="3">
        <v>0</v>
      </c>
      <c r="X195" s="3">
        <f t="shared" si="20"/>
        <v>0</v>
      </c>
      <c r="Y195" s="3"/>
      <c r="Z195" s="3"/>
      <c r="AA195" s="3"/>
      <c r="AB195" s="3"/>
      <c r="AC195" s="3"/>
      <c r="AD195" s="3">
        <f t="shared" si="21"/>
        <v>38.605499999999999</v>
      </c>
      <c r="AE195" s="3"/>
    </row>
    <row r="196" spans="1:31" ht="41.4" x14ac:dyDescent="0.25">
      <c r="A196" s="2">
        <v>194</v>
      </c>
      <c r="B196" s="3">
        <v>2020211288</v>
      </c>
      <c r="C196" s="3" t="s">
        <v>623</v>
      </c>
      <c r="D196" s="21" t="s">
        <v>1042</v>
      </c>
      <c r="E196" s="3">
        <v>17771628526</v>
      </c>
      <c r="F196" s="3" t="s">
        <v>605</v>
      </c>
      <c r="G196" s="3">
        <v>85.8</v>
      </c>
      <c r="H196" s="3">
        <v>38.61</v>
      </c>
      <c r="I196" s="3" t="s">
        <v>624</v>
      </c>
      <c r="J196" s="3">
        <v>4.5</v>
      </c>
      <c r="K196" s="3"/>
      <c r="L196" s="3"/>
      <c r="M196" s="3"/>
      <c r="N196" s="3"/>
      <c r="O196" s="3"/>
      <c r="P196" s="3"/>
      <c r="Q196" s="3"/>
      <c r="R196" s="3"/>
      <c r="S196" s="3"/>
      <c r="T196" s="3"/>
      <c r="U196" s="3" t="s">
        <v>611</v>
      </c>
      <c r="V196" s="3">
        <v>7</v>
      </c>
      <c r="W196" s="3">
        <v>11.5</v>
      </c>
      <c r="X196" s="3">
        <f t="shared" si="20"/>
        <v>5.1749999999999998</v>
      </c>
      <c r="Y196" s="3"/>
      <c r="Z196" s="3"/>
      <c r="AA196" s="3"/>
      <c r="AB196" s="3"/>
      <c r="AC196" s="3"/>
      <c r="AD196" s="3">
        <f t="shared" si="21"/>
        <v>43.784999999999997</v>
      </c>
      <c r="AE196" s="3"/>
    </row>
    <row r="197" spans="1:31" x14ac:dyDescent="0.25">
      <c r="A197" s="2">
        <v>195</v>
      </c>
      <c r="B197" s="3">
        <v>2020211372</v>
      </c>
      <c r="C197" s="3" t="s">
        <v>625</v>
      </c>
      <c r="D197" s="21" t="s">
        <v>1042</v>
      </c>
      <c r="E197" s="3">
        <v>15757680380</v>
      </c>
      <c r="F197" s="3" t="s">
        <v>230</v>
      </c>
      <c r="G197" s="3">
        <v>82.19</v>
      </c>
      <c r="H197" s="3">
        <v>36.985500000000002</v>
      </c>
      <c r="I197" s="3"/>
      <c r="J197" s="3"/>
      <c r="K197" s="3"/>
      <c r="L197" s="3"/>
      <c r="M197" s="3"/>
      <c r="N197" s="3"/>
      <c r="O197" s="3"/>
      <c r="P197" s="3"/>
      <c r="Q197" s="3"/>
      <c r="R197" s="3"/>
      <c r="S197" s="3"/>
      <c r="T197" s="3"/>
      <c r="U197" s="3"/>
      <c r="V197" s="3"/>
      <c r="W197" s="3"/>
      <c r="X197" s="3"/>
      <c r="Y197" s="3"/>
      <c r="Z197" s="3"/>
      <c r="AA197" s="3"/>
      <c r="AB197" s="3"/>
      <c r="AC197" s="3"/>
      <c r="AD197" s="3">
        <f t="shared" si="21"/>
        <v>36.985500000000002</v>
      </c>
      <c r="AE197" s="3"/>
    </row>
    <row r="198" spans="1:31" x14ac:dyDescent="0.25">
      <c r="A198" s="2">
        <v>196</v>
      </c>
      <c r="B198" s="15" t="s">
        <v>626</v>
      </c>
      <c r="C198" s="15" t="s">
        <v>627</v>
      </c>
      <c r="D198" s="21" t="s">
        <v>1042</v>
      </c>
      <c r="E198" s="15" t="s">
        <v>628</v>
      </c>
      <c r="F198" s="15" t="s">
        <v>130</v>
      </c>
      <c r="G198" s="15" t="s">
        <v>629</v>
      </c>
      <c r="H198" s="15" t="s">
        <v>630</v>
      </c>
      <c r="I198" s="15"/>
      <c r="J198" s="15"/>
      <c r="K198" s="15"/>
      <c r="L198" s="15"/>
      <c r="M198" s="15"/>
      <c r="N198" s="15"/>
      <c r="O198" s="15"/>
      <c r="P198" s="15"/>
      <c r="Q198" s="15"/>
      <c r="R198" s="15"/>
      <c r="S198" s="15"/>
      <c r="T198" s="15"/>
      <c r="U198" s="15"/>
      <c r="V198" s="15"/>
      <c r="W198" s="15"/>
      <c r="X198" s="15"/>
      <c r="Y198" s="15"/>
      <c r="Z198" s="15"/>
      <c r="AA198" s="15"/>
      <c r="AB198" s="15"/>
      <c r="AC198" s="15"/>
      <c r="AD198" s="3">
        <f t="shared" si="21"/>
        <v>38.08</v>
      </c>
      <c r="AE198" s="15"/>
    </row>
    <row r="199" spans="1:31" ht="27.6" x14ac:dyDescent="0.25">
      <c r="A199" s="2">
        <v>197</v>
      </c>
      <c r="B199" s="3">
        <v>2020211313</v>
      </c>
      <c r="C199" s="3" t="s">
        <v>631</v>
      </c>
      <c r="D199" s="21" t="s">
        <v>1042</v>
      </c>
      <c r="E199" s="3">
        <v>15828560634</v>
      </c>
      <c r="F199" s="3" t="s">
        <v>324</v>
      </c>
      <c r="G199" s="3">
        <v>87.36</v>
      </c>
      <c r="H199" s="3">
        <v>39.32</v>
      </c>
      <c r="I199" s="3"/>
      <c r="J199" s="3"/>
      <c r="K199" s="3"/>
      <c r="L199" s="3"/>
      <c r="M199" s="3"/>
      <c r="N199" s="3"/>
      <c r="O199" s="3"/>
      <c r="P199" s="3"/>
      <c r="Q199" s="3"/>
      <c r="R199" s="3"/>
      <c r="S199" s="3"/>
      <c r="T199" s="3"/>
      <c r="U199" s="3"/>
      <c r="V199" s="3"/>
      <c r="W199" s="3"/>
      <c r="X199" s="3"/>
      <c r="Y199" s="3" t="s">
        <v>523</v>
      </c>
      <c r="Z199" s="3"/>
      <c r="AA199" s="3"/>
      <c r="AB199" s="3">
        <v>1</v>
      </c>
      <c r="AC199" s="3">
        <v>0.1</v>
      </c>
      <c r="AD199" s="3">
        <f t="shared" si="21"/>
        <v>39.42</v>
      </c>
      <c r="AE199" s="3"/>
    </row>
    <row r="200" spans="1:31" x14ac:dyDescent="0.25">
      <c r="A200" s="2">
        <v>198</v>
      </c>
      <c r="B200" s="3">
        <v>2020211309</v>
      </c>
      <c r="C200" s="3" t="s">
        <v>632</v>
      </c>
      <c r="D200" s="21" t="s">
        <v>1042</v>
      </c>
      <c r="E200" s="3">
        <v>17628023848</v>
      </c>
      <c r="F200" s="3" t="s">
        <v>324</v>
      </c>
      <c r="G200" s="3">
        <v>87.84</v>
      </c>
      <c r="H200" s="3">
        <v>39.53</v>
      </c>
      <c r="I200" s="3"/>
      <c r="J200" s="3"/>
      <c r="K200" s="3"/>
      <c r="L200" s="3"/>
      <c r="M200" s="3"/>
      <c r="N200" s="3"/>
      <c r="O200" s="3"/>
      <c r="P200" s="3"/>
      <c r="Q200" s="3"/>
      <c r="R200" s="3"/>
      <c r="S200" s="3"/>
      <c r="T200" s="3"/>
      <c r="U200" s="3"/>
      <c r="V200" s="3"/>
      <c r="W200" s="3"/>
      <c r="X200" s="3"/>
      <c r="Y200" s="3"/>
      <c r="Z200" s="3"/>
      <c r="AA200" s="3"/>
      <c r="AB200" s="3"/>
      <c r="AC200" s="3"/>
      <c r="AD200" s="3">
        <f t="shared" si="21"/>
        <v>39.53</v>
      </c>
      <c r="AE200" s="3"/>
    </row>
    <row r="201" spans="1:31" ht="27.6" x14ac:dyDescent="0.25">
      <c r="A201" s="2">
        <v>199</v>
      </c>
      <c r="B201" s="36">
        <v>2020211256</v>
      </c>
      <c r="C201" s="36" t="s">
        <v>633</v>
      </c>
      <c r="D201" s="21" t="s">
        <v>1042</v>
      </c>
      <c r="E201" s="36">
        <v>15528092065</v>
      </c>
      <c r="F201" s="36" t="s">
        <v>396</v>
      </c>
      <c r="G201" s="36">
        <v>82.73</v>
      </c>
      <c r="H201" s="37">
        <f>G201*0.45</f>
        <v>37.228500000000004</v>
      </c>
      <c r="I201" s="32"/>
      <c r="J201" s="32"/>
      <c r="K201" s="32"/>
      <c r="L201" s="32"/>
      <c r="M201" s="32"/>
      <c r="N201" s="32"/>
      <c r="O201" s="32"/>
      <c r="P201" s="32"/>
      <c r="Q201" s="32"/>
      <c r="R201" s="32"/>
      <c r="S201" s="32"/>
      <c r="T201" s="32"/>
      <c r="U201" s="32" t="s">
        <v>634</v>
      </c>
      <c r="V201" s="32">
        <v>10</v>
      </c>
      <c r="W201" s="32">
        <f>J201+L201+N201+P201+R201+T201+V201</f>
        <v>10</v>
      </c>
      <c r="X201" s="36">
        <f>W201*0.45</f>
        <v>4.5</v>
      </c>
      <c r="Y201" s="32"/>
      <c r="Z201" s="32"/>
      <c r="AA201" s="32" t="s">
        <v>635</v>
      </c>
      <c r="AB201" s="36">
        <v>0</v>
      </c>
      <c r="AC201" s="37">
        <f>AB201*0.1</f>
        <v>0</v>
      </c>
      <c r="AD201" s="38">
        <f>AC201+X201+H201</f>
        <v>41.728500000000004</v>
      </c>
      <c r="AE201" s="36"/>
    </row>
    <row r="202" spans="1:31" ht="82.8" x14ac:dyDescent="0.25">
      <c r="A202" s="2">
        <v>200</v>
      </c>
      <c r="B202" s="36">
        <v>2020211284</v>
      </c>
      <c r="C202" s="36" t="s">
        <v>636</v>
      </c>
      <c r="D202" s="21" t="s">
        <v>1042</v>
      </c>
      <c r="E202" s="36">
        <v>17814666320</v>
      </c>
      <c r="F202" s="36" t="s">
        <v>29</v>
      </c>
      <c r="G202" s="36">
        <v>87</v>
      </c>
      <c r="H202" s="37">
        <f t="shared" ref="H202:H228" si="22">G202*0.45</f>
        <v>39.15</v>
      </c>
      <c r="I202" s="32"/>
      <c r="J202" s="32"/>
      <c r="K202" s="32"/>
      <c r="L202" s="32"/>
      <c r="M202" s="32"/>
      <c r="N202" s="32"/>
      <c r="O202" s="32"/>
      <c r="P202" s="32"/>
      <c r="Q202" s="32"/>
      <c r="R202" s="32"/>
      <c r="S202" s="32"/>
      <c r="T202" s="32"/>
      <c r="U202" s="32" t="s">
        <v>637</v>
      </c>
      <c r="V202" s="32">
        <v>0</v>
      </c>
      <c r="W202" s="32">
        <f t="shared" ref="W202:W228" si="23">J202+L202+N202+P202+R202+T202+V202</f>
        <v>0</v>
      </c>
      <c r="X202" s="36">
        <f t="shared" ref="X202:X228" si="24">W202*0.45</f>
        <v>0</v>
      </c>
      <c r="Y202" s="32"/>
      <c r="Z202" s="32"/>
      <c r="AA202" s="32" t="s">
        <v>638</v>
      </c>
      <c r="AB202" s="36">
        <v>0</v>
      </c>
      <c r="AC202" s="37">
        <f t="shared" ref="AC202:AC228" si="25">AB202*0.1</f>
        <v>0</v>
      </c>
      <c r="AD202" s="38">
        <f t="shared" ref="AD202:AD228" si="26">AC202+X202+H202</f>
        <v>39.15</v>
      </c>
      <c r="AE202" s="36"/>
    </row>
    <row r="203" spans="1:31" ht="41.4" x14ac:dyDescent="0.25">
      <c r="A203" s="2">
        <v>201</v>
      </c>
      <c r="B203" s="36">
        <v>2020211232</v>
      </c>
      <c r="C203" s="36" t="s">
        <v>639</v>
      </c>
      <c r="D203" s="21" t="s">
        <v>1042</v>
      </c>
      <c r="E203" s="36">
        <v>15528018117</v>
      </c>
      <c r="F203" s="36" t="s">
        <v>337</v>
      </c>
      <c r="G203" s="36">
        <v>85.72</v>
      </c>
      <c r="H203" s="37">
        <f t="shared" si="22"/>
        <v>38.573999999999998</v>
      </c>
      <c r="I203" s="32"/>
      <c r="J203" s="32"/>
      <c r="K203" s="32"/>
      <c r="L203" s="32"/>
      <c r="M203" s="32"/>
      <c r="N203" s="32"/>
      <c r="O203" s="32"/>
      <c r="P203" s="32"/>
      <c r="Q203" s="32"/>
      <c r="R203" s="32"/>
      <c r="S203" s="32"/>
      <c r="T203" s="32"/>
      <c r="U203" s="32" t="s">
        <v>640</v>
      </c>
      <c r="V203" s="32">
        <v>7</v>
      </c>
      <c r="W203" s="32">
        <f t="shared" si="23"/>
        <v>7</v>
      </c>
      <c r="X203" s="36">
        <f t="shared" si="24"/>
        <v>3.15</v>
      </c>
      <c r="Y203" s="32"/>
      <c r="Z203" s="32"/>
      <c r="AA203" s="32" t="s">
        <v>641</v>
      </c>
      <c r="AB203" s="36">
        <v>0</v>
      </c>
      <c r="AC203" s="37">
        <f t="shared" si="25"/>
        <v>0</v>
      </c>
      <c r="AD203" s="38">
        <f t="shared" si="26"/>
        <v>41.723999999999997</v>
      </c>
      <c r="AE203" s="36"/>
    </row>
    <row r="204" spans="1:31" ht="82.8" x14ac:dyDescent="0.25">
      <c r="A204" s="2">
        <v>202</v>
      </c>
      <c r="B204" s="36">
        <v>2020211400</v>
      </c>
      <c r="C204" s="36" t="s">
        <v>642</v>
      </c>
      <c r="D204" s="21" t="s">
        <v>1042</v>
      </c>
      <c r="E204" s="36">
        <v>13458873575</v>
      </c>
      <c r="F204" s="36" t="s">
        <v>230</v>
      </c>
      <c r="G204" s="36">
        <v>86.59</v>
      </c>
      <c r="H204" s="37">
        <f t="shared" si="22"/>
        <v>38.965500000000006</v>
      </c>
      <c r="I204" s="32" t="s">
        <v>643</v>
      </c>
      <c r="J204" s="32">
        <v>3.5</v>
      </c>
      <c r="K204" s="32"/>
      <c r="L204" s="32"/>
      <c r="M204" s="32"/>
      <c r="N204" s="32"/>
      <c r="O204" s="32"/>
      <c r="P204" s="32"/>
      <c r="Q204" s="32" t="s">
        <v>644</v>
      </c>
      <c r="R204" s="32">
        <v>1.1000000000000001</v>
      </c>
      <c r="S204" s="32" t="s">
        <v>645</v>
      </c>
      <c r="T204" s="32">
        <v>4.5</v>
      </c>
      <c r="U204" s="32" t="s">
        <v>646</v>
      </c>
      <c r="V204" s="32">
        <v>10</v>
      </c>
      <c r="W204" s="32">
        <f t="shared" si="23"/>
        <v>19.100000000000001</v>
      </c>
      <c r="X204" s="36">
        <f t="shared" si="24"/>
        <v>8.5950000000000006</v>
      </c>
      <c r="Y204" s="32"/>
      <c r="Z204" s="32"/>
      <c r="AA204" s="32" t="s">
        <v>638</v>
      </c>
      <c r="AB204" s="36">
        <v>0</v>
      </c>
      <c r="AC204" s="37">
        <f t="shared" si="25"/>
        <v>0</v>
      </c>
      <c r="AD204" s="38">
        <f t="shared" si="26"/>
        <v>47.560500000000005</v>
      </c>
      <c r="AE204" s="36"/>
    </row>
    <row r="205" spans="1:31" ht="82.8" x14ac:dyDescent="0.25">
      <c r="A205" s="2">
        <v>203</v>
      </c>
      <c r="B205" s="36">
        <v>2020211402</v>
      </c>
      <c r="C205" s="36" t="s">
        <v>647</v>
      </c>
      <c r="D205" s="21" t="s">
        <v>1042</v>
      </c>
      <c r="E205" s="36">
        <v>18468296025</v>
      </c>
      <c r="F205" s="36" t="s">
        <v>60</v>
      </c>
      <c r="G205" s="36">
        <v>82.76</v>
      </c>
      <c r="H205" s="37">
        <f t="shared" si="22"/>
        <v>37.242000000000004</v>
      </c>
      <c r="I205" s="32"/>
      <c r="J205" s="32"/>
      <c r="K205" s="32"/>
      <c r="L205" s="32"/>
      <c r="M205" s="32"/>
      <c r="N205" s="32"/>
      <c r="O205" s="32"/>
      <c r="P205" s="32"/>
      <c r="Q205" s="32"/>
      <c r="R205" s="32"/>
      <c r="S205" s="32" t="s">
        <v>648</v>
      </c>
      <c r="T205" s="32">
        <v>2.25</v>
      </c>
      <c r="U205" s="32"/>
      <c r="V205" s="32"/>
      <c r="W205" s="32">
        <f t="shared" si="23"/>
        <v>2.25</v>
      </c>
      <c r="X205" s="36">
        <f t="shared" si="24"/>
        <v>1.0125</v>
      </c>
      <c r="Y205" s="32"/>
      <c r="Z205" s="32"/>
      <c r="AA205" s="32" t="s">
        <v>638</v>
      </c>
      <c r="AB205" s="36">
        <v>0</v>
      </c>
      <c r="AC205" s="37">
        <f t="shared" si="25"/>
        <v>0</v>
      </c>
      <c r="AD205" s="38">
        <f t="shared" si="26"/>
        <v>38.254500000000007</v>
      </c>
      <c r="AE205" s="36"/>
    </row>
    <row r="206" spans="1:31" ht="96.6" x14ac:dyDescent="0.25">
      <c r="A206" s="2">
        <v>204</v>
      </c>
      <c r="B206" s="36">
        <v>2020211355</v>
      </c>
      <c r="C206" s="36" t="s">
        <v>649</v>
      </c>
      <c r="D206" s="21" t="s">
        <v>1042</v>
      </c>
      <c r="E206" s="36">
        <v>15528231685</v>
      </c>
      <c r="F206" s="36" t="s">
        <v>341</v>
      </c>
      <c r="G206" s="36">
        <v>89.93</v>
      </c>
      <c r="H206" s="37">
        <f t="shared" si="22"/>
        <v>40.468500000000006</v>
      </c>
      <c r="I206" s="32"/>
      <c r="J206" s="32"/>
      <c r="K206" s="32"/>
      <c r="L206" s="32"/>
      <c r="M206" s="32"/>
      <c r="N206" s="32"/>
      <c r="O206" s="32"/>
      <c r="P206" s="32"/>
      <c r="Q206" s="32"/>
      <c r="R206" s="32"/>
      <c r="S206" s="32"/>
      <c r="T206" s="32"/>
      <c r="U206" s="32"/>
      <c r="V206" s="32"/>
      <c r="W206" s="32">
        <f t="shared" si="23"/>
        <v>0</v>
      </c>
      <c r="X206" s="36">
        <f t="shared" si="24"/>
        <v>0</v>
      </c>
      <c r="Y206" s="32"/>
      <c r="Z206" s="32"/>
      <c r="AA206" s="32" t="s">
        <v>650</v>
      </c>
      <c r="AB206" s="36">
        <v>0</v>
      </c>
      <c r="AC206" s="37">
        <f t="shared" si="25"/>
        <v>0</v>
      </c>
      <c r="AD206" s="38">
        <f t="shared" si="26"/>
        <v>40.468500000000006</v>
      </c>
      <c r="AE206" s="36"/>
    </row>
    <row r="207" spans="1:31" ht="41.4" x14ac:dyDescent="0.25">
      <c r="A207" s="2">
        <v>205</v>
      </c>
      <c r="B207" s="36">
        <v>2020211223</v>
      </c>
      <c r="C207" s="36" t="s">
        <v>651</v>
      </c>
      <c r="D207" s="21" t="s">
        <v>1042</v>
      </c>
      <c r="E207" s="36">
        <v>18398656209</v>
      </c>
      <c r="F207" s="36" t="s">
        <v>652</v>
      </c>
      <c r="G207" s="36">
        <v>87.14</v>
      </c>
      <c r="H207" s="37">
        <f t="shared" si="22"/>
        <v>39.213000000000001</v>
      </c>
      <c r="I207" s="32"/>
      <c r="J207" s="32"/>
      <c r="K207" s="32"/>
      <c r="L207" s="32"/>
      <c r="M207" s="32"/>
      <c r="N207" s="32"/>
      <c r="O207" s="32"/>
      <c r="P207" s="32"/>
      <c r="Q207" s="32"/>
      <c r="R207" s="32"/>
      <c r="S207" s="32"/>
      <c r="T207" s="32"/>
      <c r="U207" s="32" t="s">
        <v>653</v>
      </c>
      <c r="V207" s="32">
        <v>7</v>
      </c>
      <c r="W207" s="32">
        <f t="shared" si="23"/>
        <v>7</v>
      </c>
      <c r="X207" s="36">
        <f t="shared" si="24"/>
        <v>3.15</v>
      </c>
      <c r="Y207" s="32" t="s">
        <v>654</v>
      </c>
      <c r="Z207" s="32"/>
      <c r="AA207" s="32" t="s">
        <v>655</v>
      </c>
      <c r="AB207" s="36">
        <v>1</v>
      </c>
      <c r="AC207" s="37">
        <f t="shared" si="25"/>
        <v>0.1</v>
      </c>
      <c r="AD207" s="38">
        <f t="shared" si="26"/>
        <v>42.463000000000001</v>
      </c>
      <c r="AE207" s="36"/>
    </row>
    <row r="208" spans="1:31" ht="69" x14ac:dyDescent="0.25">
      <c r="A208" s="2">
        <v>206</v>
      </c>
      <c r="B208" s="36">
        <v>2020211259</v>
      </c>
      <c r="C208" s="36" t="s">
        <v>656</v>
      </c>
      <c r="D208" s="21" t="s">
        <v>1042</v>
      </c>
      <c r="E208" s="36">
        <v>18468251106</v>
      </c>
      <c r="F208" s="36" t="s">
        <v>436</v>
      </c>
      <c r="G208" s="36">
        <v>87.8</v>
      </c>
      <c r="H208" s="37">
        <f t="shared" si="22"/>
        <v>39.51</v>
      </c>
      <c r="I208" s="32"/>
      <c r="J208" s="32"/>
      <c r="K208" s="32"/>
      <c r="L208" s="32"/>
      <c r="M208" s="32"/>
      <c r="N208" s="32"/>
      <c r="O208" s="32"/>
      <c r="P208" s="32"/>
      <c r="Q208" s="32"/>
      <c r="R208" s="32"/>
      <c r="S208" s="32"/>
      <c r="T208" s="32"/>
      <c r="U208" s="32" t="s">
        <v>657</v>
      </c>
      <c r="V208" s="32">
        <v>7</v>
      </c>
      <c r="W208" s="32">
        <f t="shared" si="23"/>
        <v>7</v>
      </c>
      <c r="X208" s="36">
        <f t="shared" si="24"/>
        <v>3.15</v>
      </c>
      <c r="Y208" s="32" t="s">
        <v>658</v>
      </c>
      <c r="Z208" s="32"/>
      <c r="AA208" s="32" t="s">
        <v>659</v>
      </c>
      <c r="AB208" s="36">
        <v>0</v>
      </c>
      <c r="AC208" s="37">
        <f t="shared" si="25"/>
        <v>0</v>
      </c>
      <c r="AD208" s="38">
        <f t="shared" si="26"/>
        <v>42.66</v>
      </c>
      <c r="AE208" s="36"/>
    </row>
    <row r="209" spans="1:31" ht="55.2" x14ac:dyDescent="0.25">
      <c r="A209" s="2">
        <v>207</v>
      </c>
      <c r="B209" s="36">
        <v>2020211285</v>
      </c>
      <c r="C209" s="36" t="s">
        <v>660</v>
      </c>
      <c r="D209" s="21" t="s">
        <v>1042</v>
      </c>
      <c r="E209" s="36">
        <v>13243276086</v>
      </c>
      <c r="F209" s="36" t="s">
        <v>319</v>
      </c>
      <c r="G209" s="36">
        <v>88.06</v>
      </c>
      <c r="H209" s="37">
        <f t="shared" si="22"/>
        <v>39.627000000000002</v>
      </c>
      <c r="I209" s="32"/>
      <c r="J209" s="32"/>
      <c r="K209" s="32"/>
      <c r="L209" s="32"/>
      <c r="M209" s="32"/>
      <c r="N209" s="32"/>
      <c r="O209" s="32"/>
      <c r="P209" s="32"/>
      <c r="Q209" s="32"/>
      <c r="R209" s="32"/>
      <c r="S209" s="32"/>
      <c r="T209" s="32"/>
      <c r="U209" s="32"/>
      <c r="V209" s="32"/>
      <c r="W209" s="32">
        <f t="shared" si="23"/>
        <v>0</v>
      </c>
      <c r="X209" s="36">
        <f t="shared" si="24"/>
        <v>0</v>
      </c>
      <c r="Y209" s="32"/>
      <c r="Z209" s="32"/>
      <c r="AA209" s="32" t="s">
        <v>661</v>
      </c>
      <c r="AB209" s="36">
        <v>0</v>
      </c>
      <c r="AC209" s="37">
        <f t="shared" si="25"/>
        <v>0</v>
      </c>
      <c r="AD209" s="38">
        <f t="shared" si="26"/>
        <v>39.627000000000002</v>
      </c>
      <c r="AE209" s="36"/>
    </row>
    <row r="210" spans="1:31" ht="69" x14ac:dyDescent="0.25">
      <c r="A210" s="2">
        <v>208</v>
      </c>
      <c r="B210" s="36">
        <v>2020211300</v>
      </c>
      <c r="C210" s="36" t="s">
        <v>662</v>
      </c>
      <c r="D210" s="21" t="s">
        <v>1042</v>
      </c>
      <c r="E210" s="36">
        <v>17320441214</v>
      </c>
      <c r="F210" s="36" t="s">
        <v>436</v>
      </c>
      <c r="G210" s="36">
        <v>84.75</v>
      </c>
      <c r="H210" s="37">
        <f t="shared" si="22"/>
        <v>38.137500000000003</v>
      </c>
      <c r="I210" s="32"/>
      <c r="J210" s="32"/>
      <c r="K210" s="32"/>
      <c r="L210" s="32"/>
      <c r="M210" s="32"/>
      <c r="N210" s="32"/>
      <c r="O210" s="32"/>
      <c r="P210" s="32"/>
      <c r="Q210" s="32"/>
      <c r="R210" s="32"/>
      <c r="S210" s="32"/>
      <c r="T210" s="32"/>
      <c r="U210" s="32" t="s">
        <v>663</v>
      </c>
      <c r="V210" s="32">
        <v>15</v>
      </c>
      <c r="W210" s="32">
        <f t="shared" si="23"/>
        <v>15</v>
      </c>
      <c r="X210" s="36">
        <f t="shared" si="24"/>
        <v>6.75</v>
      </c>
      <c r="Y210" s="32" t="s">
        <v>664</v>
      </c>
      <c r="Z210" s="32"/>
      <c r="AA210" s="32" t="s">
        <v>665</v>
      </c>
      <c r="AB210" s="36">
        <v>5.25</v>
      </c>
      <c r="AC210" s="37">
        <f t="shared" si="25"/>
        <v>0.52500000000000002</v>
      </c>
      <c r="AD210" s="38">
        <f t="shared" si="26"/>
        <v>45.412500000000001</v>
      </c>
      <c r="AE210" s="36"/>
    </row>
    <row r="211" spans="1:31" ht="27.6" x14ac:dyDescent="0.25">
      <c r="A211" s="2">
        <v>209</v>
      </c>
      <c r="B211" s="36">
        <v>2020211292</v>
      </c>
      <c r="C211" s="36" t="s">
        <v>666</v>
      </c>
      <c r="D211" s="21" t="s">
        <v>1042</v>
      </c>
      <c r="E211" s="36">
        <v>18349328550</v>
      </c>
      <c r="F211" s="36" t="s">
        <v>517</v>
      </c>
      <c r="G211" s="36">
        <v>87.11</v>
      </c>
      <c r="H211" s="37">
        <f t="shared" si="22"/>
        <v>39.1995</v>
      </c>
      <c r="I211" s="32"/>
      <c r="J211" s="32"/>
      <c r="K211" s="32"/>
      <c r="L211" s="32"/>
      <c r="M211" s="32"/>
      <c r="N211" s="32"/>
      <c r="O211" s="32"/>
      <c r="P211" s="32"/>
      <c r="Q211" s="32"/>
      <c r="R211" s="32"/>
      <c r="S211" s="32"/>
      <c r="T211" s="32"/>
      <c r="U211" s="32"/>
      <c r="V211" s="32"/>
      <c r="W211" s="32">
        <f t="shared" si="23"/>
        <v>0</v>
      </c>
      <c r="X211" s="36">
        <f t="shared" si="24"/>
        <v>0</v>
      </c>
      <c r="Y211" s="32"/>
      <c r="Z211" s="32"/>
      <c r="AA211" s="32" t="s">
        <v>667</v>
      </c>
      <c r="AB211" s="36">
        <v>0</v>
      </c>
      <c r="AC211" s="37">
        <f t="shared" si="25"/>
        <v>0</v>
      </c>
      <c r="AD211" s="38">
        <f t="shared" si="26"/>
        <v>39.1995</v>
      </c>
      <c r="AE211" s="36"/>
    </row>
    <row r="212" spans="1:31" ht="41.4" x14ac:dyDescent="0.25">
      <c r="A212" s="2">
        <v>210</v>
      </c>
      <c r="B212" s="36">
        <v>2020211319</v>
      </c>
      <c r="C212" s="36" t="s">
        <v>668</v>
      </c>
      <c r="D212" s="21" t="s">
        <v>1042</v>
      </c>
      <c r="E212" s="36">
        <v>15699647857</v>
      </c>
      <c r="F212" s="36" t="s">
        <v>80</v>
      </c>
      <c r="G212" s="36">
        <v>86.44</v>
      </c>
      <c r="H212" s="37">
        <f t="shared" si="22"/>
        <v>38.898000000000003</v>
      </c>
      <c r="I212" s="32"/>
      <c r="J212" s="32"/>
      <c r="K212" s="32"/>
      <c r="L212" s="32"/>
      <c r="M212" s="32"/>
      <c r="N212" s="32"/>
      <c r="O212" s="32"/>
      <c r="P212" s="32"/>
      <c r="Q212" s="32"/>
      <c r="R212" s="32"/>
      <c r="S212" s="32"/>
      <c r="T212" s="32"/>
      <c r="U212" s="32" t="s">
        <v>669</v>
      </c>
      <c r="V212" s="32">
        <v>7</v>
      </c>
      <c r="W212" s="32">
        <f t="shared" si="23"/>
        <v>7</v>
      </c>
      <c r="X212" s="36">
        <f t="shared" si="24"/>
        <v>3.15</v>
      </c>
      <c r="Y212" s="32" t="s">
        <v>670</v>
      </c>
      <c r="Z212" s="32"/>
      <c r="AA212" s="32" t="s">
        <v>671</v>
      </c>
      <c r="AB212" s="36">
        <v>1</v>
      </c>
      <c r="AC212" s="37">
        <f t="shared" si="25"/>
        <v>0.1</v>
      </c>
      <c r="AD212" s="38">
        <f t="shared" si="26"/>
        <v>42.148000000000003</v>
      </c>
      <c r="AE212" s="36"/>
    </row>
    <row r="213" spans="1:31" ht="41.4" x14ac:dyDescent="0.25">
      <c r="A213" s="2">
        <v>211</v>
      </c>
      <c r="B213" s="2">
        <v>2020211338</v>
      </c>
      <c r="C213" s="2" t="s">
        <v>672</v>
      </c>
      <c r="D213" s="21" t="s">
        <v>1042</v>
      </c>
      <c r="E213" s="2">
        <v>18821798498</v>
      </c>
      <c r="F213" s="2" t="s">
        <v>31</v>
      </c>
      <c r="G213" s="2">
        <v>89.1</v>
      </c>
      <c r="H213" s="37">
        <f t="shared" si="22"/>
        <v>40.094999999999999</v>
      </c>
      <c r="I213" s="2"/>
      <c r="J213" s="2"/>
      <c r="K213" s="2"/>
      <c r="L213" s="2"/>
      <c r="M213" s="2"/>
      <c r="N213" s="2"/>
      <c r="O213" s="2"/>
      <c r="P213" s="2"/>
      <c r="Q213" s="2"/>
      <c r="R213" s="2"/>
      <c r="S213" s="2"/>
      <c r="T213" s="2"/>
      <c r="U213" s="3" t="s">
        <v>530</v>
      </c>
      <c r="V213" s="2">
        <v>10</v>
      </c>
      <c r="W213" s="32">
        <f t="shared" si="23"/>
        <v>10</v>
      </c>
      <c r="X213" s="36">
        <f t="shared" si="24"/>
        <v>4.5</v>
      </c>
      <c r="Y213" s="3"/>
      <c r="Z213" s="2"/>
      <c r="AA213" s="3" t="s">
        <v>673</v>
      </c>
      <c r="AB213" s="2">
        <v>0</v>
      </c>
      <c r="AC213" s="37">
        <f t="shared" si="25"/>
        <v>0</v>
      </c>
      <c r="AD213" s="38">
        <f t="shared" si="26"/>
        <v>44.594999999999999</v>
      </c>
      <c r="AE213" s="2"/>
    </row>
    <row r="214" spans="1:31" x14ac:dyDescent="0.25">
      <c r="A214" s="2">
        <v>212</v>
      </c>
      <c r="B214" s="36">
        <v>2020211242</v>
      </c>
      <c r="C214" s="36" t="s">
        <v>674</v>
      </c>
      <c r="D214" s="21" t="s">
        <v>1042</v>
      </c>
      <c r="E214" s="36">
        <v>15528018319</v>
      </c>
      <c r="F214" s="36" t="s">
        <v>116</v>
      </c>
      <c r="G214" s="36">
        <v>81.28</v>
      </c>
      <c r="H214" s="37">
        <f t="shared" si="22"/>
        <v>36.576000000000001</v>
      </c>
      <c r="I214" s="32"/>
      <c r="J214" s="32"/>
      <c r="K214" s="32"/>
      <c r="L214" s="32"/>
      <c r="M214" s="32"/>
      <c r="N214" s="32"/>
      <c r="O214" s="32"/>
      <c r="P214" s="32"/>
      <c r="Q214" s="32"/>
      <c r="R214" s="32"/>
      <c r="S214" s="32"/>
      <c r="T214" s="32"/>
      <c r="U214" s="32"/>
      <c r="V214" s="32"/>
      <c r="W214" s="32">
        <f t="shared" si="23"/>
        <v>0</v>
      </c>
      <c r="X214" s="36">
        <f t="shared" si="24"/>
        <v>0</v>
      </c>
      <c r="Y214" s="32"/>
      <c r="Z214" s="32"/>
      <c r="AA214" s="32"/>
      <c r="AB214" s="36"/>
      <c r="AC214" s="37">
        <f t="shared" si="25"/>
        <v>0</v>
      </c>
      <c r="AD214" s="38">
        <f t="shared" si="26"/>
        <v>36.576000000000001</v>
      </c>
      <c r="AE214" s="36"/>
    </row>
    <row r="215" spans="1:31" ht="82.8" x14ac:dyDescent="0.25">
      <c r="A215" s="2">
        <v>213</v>
      </c>
      <c r="B215" s="36">
        <v>2020211377</v>
      </c>
      <c r="C215" s="36" t="s">
        <v>675</v>
      </c>
      <c r="D215" s="21" t="s">
        <v>1042</v>
      </c>
      <c r="E215" s="36">
        <v>18200129770</v>
      </c>
      <c r="F215" s="36" t="s">
        <v>75</v>
      </c>
      <c r="G215" s="36">
        <v>89.84</v>
      </c>
      <c r="H215" s="37">
        <f t="shared" si="22"/>
        <v>40.428000000000004</v>
      </c>
      <c r="I215" s="32"/>
      <c r="J215" s="32"/>
      <c r="K215" s="32"/>
      <c r="L215" s="32"/>
      <c r="M215" s="32"/>
      <c r="N215" s="32"/>
      <c r="O215" s="32"/>
      <c r="P215" s="32"/>
      <c r="Q215" s="32"/>
      <c r="R215" s="32"/>
      <c r="S215" s="32"/>
      <c r="T215" s="32"/>
      <c r="U215" s="32" t="s">
        <v>676</v>
      </c>
      <c r="V215" s="32">
        <v>7</v>
      </c>
      <c r="W215" s="32">
        <f t="shared" si="23"/>
        <v>7</v>
      </c>
      <c r="X215" s="36">
        <f t="shared" si="24"/>
        <v>3.15</v>
      </c>
      <c r="Y215" s="32" t="s">
        <v>677</v>
      </c>
      <c r="Z215" s="32"/>
      <c r="AA215" s="32" t="s">
        <v>678</v>
      </c>
      <c r="AB215" s="36">
        <v>1</v>
      </c>
      <c r="AC215" s="37">
        <f t="shared" si="25"/>
        <v>0.1</v>
      </c>
      <c r="AD215" s="38">
        <f t="shared" si="26"/>
        <v>43.678000000000004</v>
      </c>
      <c r="AE215" s="36"/>
    </row>
    <row r="216" spans="1:31" x14ac:dyDescent="0.25">
      <c r="A216" s="2">
        <v>214</v>
      </c>
      <c r="B216" s="36">
        <v>2020211340</v>
      </c>
      <c r="C216" s="36" t="s">
        <v>679</v>
      </c>
      <c r="D216" s="21" t="s">
        <v>1042</v>
      </c>
      <c r="E216" s="36">
        <v>18606188076</v>
      </c>
      <c r="F216" s="36" t="s">
        <v>517</v>
      </c>
      <c r="G216" s="36">
        <v>84.8</v>
      </c>
      <c r="H216" s="37">
        <f t="shared" si="22"/>
        <v>38.159999999999997</v>
      </c>
      <c r="I216" s="32"/>
      <c r="J216" s="32"/>
      <c r="K216" s="32"/>
      <c r="L216" s="32"/>
      <c r="M216" s="32"/>
      <c r="N216" s="32"/>
      <c r="O216" s="32"/>
      <c r="P216" s="32"/>
      <c r="Q216" s="32"/>
      <c r="R216" s="32"/>
      <c r="S216" s="32"/>
      <c r="T216" s="32"/>
      <c r="U216" s="32"/>
      <c r="V216" s="32"/>
      <c r="W216" s="32">
        <f t="shared" si="23"/>
        <v>0</v>
      </c>
      <c r="X216" s="36">
        <f t="shared" si="24"/>
        <v>0</v>
      </c>
      <c r="Y216" s="32"/>
      <c r="Z216" s="32"/>
      <c r="AA216" s="32" t="s">
        <v>680</v>
      </c>
      <c r="AB216" s="36">
        <v>0</v>
      </c>
      <c r="AC216" s="37">
        <f t="shared" si="25"/>
        <v>0</v>
      </c>
      <c r="AD216" s="38">
        <f t="shared" si="26"/>
        <v>38.159999999999997</v>
      </c>
      <c r="AE216" s="36"/>
    </row>
    <row r="217" spans="1:31" ht="55.2" x14ac:dyDescent="0.25">
      <c r="A217" s="2">
        <v>215</v>
      </c>
      <c r="B217" s="36">
        <v>2020211404</v>
      </c>
      <c r="C217" s="36" t="s">
        <v>681</v>
      </c>
      <c r="D217" s="21" t="s">
        <v>1042</v>
      </c>
      <c r="E217" s="36">
        <v>15533650518</v>
      </c>
      <c r="F217" s="36" t="s">
        <v>42</v>
      </c>
      <c r="G217" s="36">
        <v>84.58</v>
      </c>
      <c r="H217" s="37">
        <f t="shared" si="22"/>
        <v>38.061</v>
      </c>
      <c r="I217" s="32"/>
      <c r="J217" s="32"/>
      <c r="K217" s="32"/>
      <c r="L217" s="32"/>
      <c r="M217" s="32"/>
      <c r="N217" s="32"/>
      <c r="O217" s="32"/>
      <c r="P217" s="32"/>
      <c r="Q217" s="32"/>
      <c r="R217" s="32"/>
      <c r="S217" s="32"/>
      <c r="T217" s="32"/>
      <c r="U217" s="32"/>
      <c r="V217" s="32"/>
      <c r="W217" s="32">
        <f t="shared" si="23"/>
        <v>0</v>
      </c>
      <c r="X217" s="36">
        <f t="shared" si="24"/>
        <v>0</v>
      </c>
      <c r="Y217" s="32" t="s">
        <v>682</v>
      </c>
      <c r="Z217" s="32"/>
      <c r="AA217" s="32" t="s">
        <v>683</v>
      </c>
      <c r="AB217" s="36">
        <v>2</v>
      </c>
      <c r="AC217" s="37">
        <f t="shared" si="25"/>
        <v>0.2</v>
      </c>
      <c r="AD217" s="38">
        <f t="shared" si="26"/>
        <v>38.261000000000003</v>
      </c>
      <c r="AE217" s="36"/>
    </row>
    <row r="218" spans="1:31" ht="69" x14ac:dyDescent="0.25">
      <c r="A218" s="2">
        <v>216</v>
      </c>
      <c r="B218" s="3">
        <v>2020211215</v>
      </c>
      <c r="C218" s="3" t="s">
        <v>684</v>
      </c>
      <c r="D218" s="21" t="s">
        <v>1042</v>
      </c>
      <c r="E218" s="3">
        <v>15756216326</v>
      </c>
      <c r="F218" s="3" t="s">
        <v>113</v>
      </c>
      <c r="G218" s="3">
        <v>81.510000000000005</v>
      </c>
      <c r="H218" s="37">
        <f t="shared" si="22"/>
        <v>36.679500000000004</v>
      </c>
      <c r="I218" s="3"/>
      <c r="J218" s="3"/>
      <c r="K218" s="3"/>
      <c r="L218" s="3"/>
      <c r="M218" s="3"/>
      <c r="N218" s="3"/>
      <c r="O218" s="3"/>
      <c r="P218" s="3"/>
      <c r="Q218" s="3"/>
      <c r="R218" s="3"/>
      <c r="S218" s="3"/>
      <c r="T218" s="3"/>
      <c r="U218" s="3" t="s">
        <v>685</v>
      </c>
      <c r="V218" s="3">
        <v>4</v>
      </c>
      <c r="W218" s="32">
        <f t="shared" si="23"/>
        <v>4</v>
      </c>
      <c r="X218" s="36">
        <f t="shared" si="24"/>
        <v>1.8</v>
      </c>
      <c r="Y218" s="3" t="s">
        <v>686</v>
      </c>
      <c r="Z218" s="3"/>
      <c r="AA218" s="3" t="s">
        <v>687</v>
      </c>
      <c r="AB218" s="3">
        <v>2</v>
      </c>
      <c r="AC218" s="37">
        <f t="shared" si="25"/>
        <v>0.2</v>
      </c>
      <c r="AD218" s="38">
        <f t="shared" si="26"/>
        <v>38.679500000000004</v>
      </c>
      <c r="AE218" s="3"/>
    </row>
    <row r="219" spans="1:31" ht="69" x14ac:dyDescent="0.25">
      <c r="A219" s="2">
        <v>217</v>
      </c>
      <c r="B219" s="3">
        <v>2020211367</v>
      </c>
      <c r="C219" s="3" t="s">
        <v>688</v>
      </c>
      <c r="D219" s="21" t="s">
        <v>1042</v>
      </c>
      <c r="E219" s="3">
        <v>17803894965</v>
      </c>
      <c r="F219" s="3" t="s">
        <v>54</v>
      </c>
      <c r="G219" s="3">
        <v>85.2</v>
      </c>
      <c r="H219" s="37">
        <f t="shared" si="22"/>
        <v>38.340000000000003</v>
      </c>
      <c r="I219" s="3"/>
      <c r="J219" s="3"/>
      <c r="K219" s="3"/>
      <c r="L219" s="3"/>
      <c r="M219" s="3"/>
      <c r="N219" s="3"/>
      <c r="O219" s="3"/>
      <c r="P219" s="3"/>
      <c r="Q219" s="3"/>
      <c r="R219" s="3"/>
      <c r="S219" s="3"/>
      <c r="T219" s="3"/>
      <c r="U219" s="3" t="s">
        <v>689</v>
      </c>
      <c r="V219" s="3">
        <v>10</v>
      </c>
      <c r="W219" s="32">
        <f t="shared" si="23"/>
        <v>10</v>
      </c>
      <c r="X219" s="36">
        <f t="shared" si="24"/>
        <v>4.5</v>
      </c>
      <c r="Y219" s="3"/>
      <c r="Z219" s="3"/>
      <c r="AA219" s="3" t="s">
        <v>690</v>
      </c>
      <c r="AB219" s="3">
        <v>0</v>
      </c>
      <c r="AC219" s="37">
        <f t="shared" si="25"/>
        <v>0</v>
      </c>
      <c r="AD219" s="38">
        <f t="shared" si="26"/>
        <v>42.84</v>
      </c>
      <c r="AE219" s="3"/>
    </row>
    <row r="220" spans="1:31" ht="41.4" x14ac:dyDescent="0.25">
      <c r="A220" s="2">
        <v>218</v>
      </c>
      <c r="B220" s="3">
        <v>2020211291</v>
      </c>
      <c r="C220" s="3" t="s">
        <v>691</v>
      </c>
      <c r="D220" s="21" t="s">
        <v>1042</v>
      </c>
      <c r="E220" s="3">
        <v>13260680027</v>
      </c>
      <c r="F220" s="3" t="s">
        <v>692</v>
      </c>
      <c r="G220" s="3">
        <v>84.77</v>
      </c>
      <c r="H220" s="37">
        <f t="shared" si="22"/>
        <v>38.146499999999996</v>
      </c>
      <c r="I220" s="3"/>
      <c r="J220" s="3"/>
      <c r="K220" s="3"/>
      <c r="L220" s="3"/>
      <c r="M220" s="3"/>
      <c r="N220" s="3"/>
      <c r="O220" s="3"/>
      <c r="P220" s="3"/>
      <c r="Q220" s="3"/>
      <c r="R220" s="3"/>
      <c r="S220" s="3"/>
      <c r="T220" s="3"/>
      <c r="U220" s="3" t="s">
        <v>251</v>
      </c>
      <c r="V220" s="3">
        <v>15</v>
      </c>
      <c r="W220" s="32">
        <f t="shared" si="23"/>
        <v>15</v>
      </c>
      <c r="X220" s="36">
        <f t="shared" si="24"/>
        <v>6.75</v>
      </c>
      <c r="Y220" s="3"/>
      <c r="Z220" s="3"/>
      <c r="AA220" s="3" t="s">
        <v>693</v>
      </c>
      <c r="AB220" s="3">
        <v>0</v>
      </c>
      <c r="AC220" s="37">
        <f t="shared" si="25"/>
        <v>0</v>
      </c>
      <c r="AD220" s="38">
        <f t="shared" si="26"/>
        <v>44.896499999999996</v>
      </c>
      <c r="AE220" s="3"/>
    </row>
    <row r="221" spans="1:31" ht="27.6" x14ac:dyDescent="0.25">
      <c r="A221" s="2">
        <v>219</v>
      </c>
      <c r="B221" s="39" t="s">
        <v>694</v>
      </c>
      <c r="C221" s="36" t="s">
        <v>695</v>
      </c>
      <c r="D221" s="21" t="s">
        <v>1042</v>
      </c>
      <c r="E221" s="36">
        <v>15528126753</v>
      </c>
      <c r="F221" s="36" t="s">
        <v>263</v>
      </c>
      <c r="G221" s="36">
        <v>85.79</v>
      </c>
      <c r="H221" s="37">
        <f t="shared" si="22"/>
        <v>38.605500000000006</v>
      </c>
      <c r="I221" s="32"/>
      <c r="J221" s="32"/>
      <c r="K221" s="32"/>
      <c r="L221" s="32"/>
      <c r="M221" s="32"/>
      <c r="N221" s="32"/>
      <c r="O221" s="32"/>
      <c r="P221" s="32"/>
      <c r="Q221" s="32"/>
      <c r="R221" s="32"/>
      <c r="S221" s="32"/>
      <c r="T221" s="32"/>
      <c r="U221" s="32" t="s">
        <v>696</v>
      </c>
      <c r="V221" s="32">
        <v>15</v>
      </c>
      <c r="W221" s="32">
        <f t="shared" si="23"/>
        <v>15</v>
      </c>
      <c r="X221" s="36">
        <f t="shared" si="24"/>
        <v>6.75</v>
      </c>
      <c r="Y221" s="32"/>
      <c r="Z221" s="32"/>
      <c r="AA221" s="32" t="s">
        <v>697</v>
      </c>
      <c r="AB221" s="36">
        <v>0</v>
      </c>
      <c r="AC221" s="37">
        <f t="shared" si="25"/>
        <v>0</v>
      </c>
      <c r="AD221" s="38">
        <f t="shared" si="26"/>
        <v>45.355500000000006</v>
      </c>
      <c r="AE221" s="36"/>
    </row>
    <row r="222" spans="1:31" ht="82.8" x14ac:dyDescent="0.25">
      <c r="A222" s="2">
        <v>220</v>
      </c>
      <c r="B222" s="39">
        <v>2020211231</v>
      </c>
      <c r="C222" s="36" t="s">
        <v>698</v>
      </c>
      <c r="D222" s="21" t="s">
        <v>1042</v>
      </c>
      <c r="E222" s="36">
        <v>18788116778</v>
      </c>
      <c r="F222" s="36" t="s">
        <v>304</v>
      </c>
      <c r="G222" s="36">
        <v>77.91</v>
      </c>
      <c r="H222" s="37">
        <f t="shared" si="22"/>
        <v>35.0595</v>
      </c>
      <c r="I222" s="32"/>
      <c r="J222" s="32"/>
      <c r="K222" s="32"/>
      <c r="L222" s="32"/>
      <c r="M222" s="32"/>
      <c r="N222" s="32"/>
      <c r="O222" s="32"/>
      <c r="P222" s="32"/>
      <c r="Q222" s="32"/>
      <c r="R222" s="32"/>
      <c r="S222" s="32"/>
      <c r="T222" s="32"/>
      <c r="U222" s="32" t="s">
        <v>699</v>
      </c>
      <c r="V222" s="32">
        <v>0</v>
      </c>
      <c r="W222" s="32">
        <f t="shared" si="23"/>
        <v>0</v>
      </c>
      <c r="X222" s="36">
        <f t="shared" si="24"/>
        <v>0</v>
      </c>
      <c r="Y222" s="32" t="s">
        <v>700</v>
      </c>
      <c r="Z222" s="32" t="s">
        <v>701</v>
      </c>
      <c r="AA222" s="32" t="s">
        <v>702</v>
      </c>
      <c r="AB222" s="36">
        <v>5</v>
      </c>
      <c r="AC222" s="37">
        <f t="shared" si="25"/>
        <v>0.5</v>
      </c>
      <c r="AD222" s="38">
        <f t="shared" si="26"/>
        <v>35.5595</v>
      </c>
      <c r="AE222" s="36"/>
    </row>
    <row r="223" spans="1:31" ht="41.4" x14ac:dyDescent="0.25">
      <c r="A223" s="2">
        <v>221</v>
      </c>
      <c r="B223" s="39">
        <v>2020211381</v>
      </c>
      <c r="C223" s="36" t="s">
        <v>703</v>
      </c>
      <c r="D223" s="21" t="s">
        <v>1042</v>
      </c>
      <c r="E223" s="36">
        <v>13541186002</v>
      </c>
      <c r="F223" s="36" t="s">
        <v>704</v>
      </c>
      <c r="G223" s="36">
        <v>87.33</v>
      </c>
      <c r="H223" s="37">
        <f t="shared" si="22"/>
        <v>39.298499999999997</v>
      </c>
      <c r="I223" s="32" t="s">
        <v>705</v>
      </c>
      <c r="J223" s="33">
        <v>21</v>
      </c>
      <c r="K223" s="32"/>
      <c r="L223" s="32"/>
      <c r="M223" s="32"/>
      <c r="N223" s="32"/>
      <c r="O223" s="32"/>
      <c r="P223" s="32"/>
      <c r="Q223" s="32"/>
      <c r="R223" s="32"/>
      <c r="S223" s="32"/>
      <c r="T223" s="32"/>
      <c r="U223" s="32" t="s">
        <v>706</v>
      </c>
      <c r="V223" s="32">
        <v>7</v>
      </c>
      <c r="W223" s="33">
        <f t="shared" si="23"/>
        <v>28</v>
      </c>
      <c r="X223" s="40">
        <f t="shared" si="24"/>
        <v>12.6</v>
      </c>
      <c r="Y223" s="32" t="s">
        <v>43</v>
      </c>
      <c r="Z223" s="32" t="s">
        <v>43</v>
      </c>
      <c r="AA223" s="32" t="s">
        <v>707</v>
      </c>
      <c r="AB223" s="36">
        <v>0</v>
      </c>
      <c r="AC223" s="37">
        <f t="shared" si="25"/>
        <v>0</v>
      </c>
      <c r="AD223" s="41">
        <f t="shared" si="26"/>
        <v>51.898499999999999</v>
      </c>
      <c r="AE223" s="36"/>
    </row>
    <row r="224" spans="1:31" ht="27.6" x14ac:dyDescent="0.25">
      <c r="A224" s="2">
        <v>222</v>
      </c>
      <c r="B224" s="39" t="s">
        <v>708</v>
      </c>
      <c r="C224" s="39" t="s">
        <v>709</v>
      </c>
      <c r="D224" s="21" t="s">
        <v>1042</v>
      </c>
      <c r="E224" s="36">
        <v>18426295058</v>
      </c>
      <c r="F224" s="36" t="s">
        <v>271</v>
      </c>
      <c r="G224" s="36">
        <v>84.31</v>
      </c>
      <c r="H224" s="37">
        <f t="shared" si="22"/>
        <v>37.939500000000002</v>
      </c>
      <c r="I224" s="32" t="s">
        <v>710</v>
      </c>
      <c r="J224" s="33">
        <v>10</v>
      </c>
      <c r="K224" s="33"/>
      <c r="L224" s="33"/>
      <c r="M224" s="33" t="s">
        <v>138</v>
      </c>
      <c r="N224" s="33"/>
      <c r="O224" s="33"/>
      <c r="P224" s="33"/>
      <c r="Q224" s="33" t="s">
        <v>138</v>
      </c>
      <c r="R224" s="33"/>
      <c r="S224" s="33"/>
      <c r="T224" s="33"/>
      <c r="U224" s="33"/>
      <c r="V224" s="33"/>
      <c r="W224" s="33">
        <f t="shared" si="23"/>
        <v>10</v>
      </c>
      <c r="X224" s="40">
        <f t="shared" si="24"/>
        <v>4.5</v>
      </c>
      <c r="Y224" s="33"/>
      <c r="Z224" s="33"/>
      <c r="AA224" s="33"/>
      <c r="AB224" s="40"/>
      <c r="AC224" s="37">
        <f t="shared" si="25"/>
        <v>0</v>
      </c>
      <c r="AD224" s="38">
        <f t="shared" si="26"/>
        <v>42.439500000000002</v>
      </c>
      <c r="AE224" s="36"/>
    </row>
    <row r="225" spans="1:31" ht="82.8" x14ac:dyDescent="0.25">
      <c r="A225" s="2">
        <v>223</v>
      </c>
      <c r="B225" s="36">
        <v>2020211349</v>
      </c>
      <c r="C225" s="36" t="s">
        <v>711</v>
      </c>
      <c r="D225" s="21" t="s">
        <v>1042</v>
      </c>
      <c r="E225" s="36">
        <v>15282199687</v>
      </c>
      <c r="F225" s="36" t="s">
        <v>38</v>
      </c>
      <c r="G225" s="36">
        <v>86.95</v>
      </c>
      <c r="H225" s="37">
        <f t="shared" si="22"/>
        <v>39.127500000000005</v>
      </c>
      <c r="I225" s="36"/>
      <c r="J225" s="36"/>
      <c r="K225" s="42" t="s">
        <v>712</v>
      </c>
      <c r="L225" s="36">
        <v>10</v>
      </c>
      <c r="M225" s="36"/>
      <c r="N225" s="36"/>
      <c r="O225" s="36"/>
      <c r="P225" s="36"/>
      <c r="Q225" s="42" t="s">
        <v>713</v>
      </c>
      <c r="R225" s="36">
        <v>10</v>
      </c>
      <c r="S225" s="36"/>
      <c r="T225" s="36"/>
      <c r="U225" s="32" t="s">
        <v>714</v>
      </c>
      <c r="V225" s="36">
        <v>26</v>
      </c>
      <c r="W225" s="32">
        <f t="shared" si="23"/>
        <v>46</v>
      </c>
      <c r="X225" s="36">
        <f t="shared" si="24"/>
        <v>20.7</v>
      </c>
      <c r="Y225" s="36" t="s">
        <v>715</v>
      </c>
      <c r="Z225" s="42" t="s">
        <v>716</v>
      </c>
      <c r="AA225" s="36"/>
      <c r="AB225" s="36">
        <v>10</v>
      </c>
      <c r="AC225" s="37">
        <f t="shared" si="25"/>
        <v>1</v>
      </c>
      <c r="AD225" s="38">
        <f t="shared" si="26"/>
        <v>60.827500000000001</v>
      </c>
      <c r="AE225" s="36"/>
    </row>
    <row r="226" spans="1:31" ht="27.6" x14ac:dyDescent="0.25">
      <c r="A226" s="2">
        <v>224</v>
      </c>
      <c r="B226" s="36">
        <v>2020211427</v>
      </c>
      <c r="C226" s="36" t="s">
        <v>717</v>
      </c>
      <c r="D226" s="21" t="s">
        <v>1053</v>
      </c>
      <c r="E226" s="36">
        <v>18681696575</v>
      </c>
      <c r="F226" s="36" t="s">
        <v>213</v>
      </c>
      <c r="G226" s="36">
        <v>85.53</v>
      </c>
      <c r="H226" s="37">
        <f t="shared" si="22"/>
        <v>38.488500000000002</v>
      </c>
      <c r="I226" s="32"/>
      <c r="J226" s="32"/>
      <c r="K226" s="32"/>
      <c r="L226" s="32"/>
      <c r="M226" s="32"/>
      <c r="N226" s="32"/>
      <c r="O226" s="32"/>
      <c r="P226" s="32"/>
      <c r="Q226" s="32"/>
      <c r="R226" s="32"/>
      <c r="S226" s="32"/>
      <c r="T226" s="32"/>
      <c r="U226" s="32"/>
      <c r="V226" s="32"/>
      <c r="W226" s="32">
        <f t="shared" si="23"/>
        <v>0</v>
      </c>
      <c r="X226" s="36">
        <f t="shared" si="24"/>
        <v>0</v>
      </c>
      <c r="Y226" s="32" t="s">
        <v>718</v>
      </c>
      <c r="Z226" s="32"/>
      <c r="AA226" s="32" t="s">
        <v>719</v>
      </c>
      <c r="AB226" s="36">
        <v>1</v>
      </c>
      <c r="AC226" s="37">
        <f t="shared" si="25"/>
        <v>0.1</v>
      </c>
      <c r="AD226" s="38">
        <f t="shared" si="26"/>
        <v>38.588500000000003</v>
      </c>
      <c r="AE226" s="36"/>
    </row>
    <row r="227" spans="1:31" ht="69" x14ac:dyDescent="0.25">
      <c r="A227" s="2">
        <v>225</v>
      </c>
      <c r="B227" s="36">
        <v>2020211442</v>
      </c>
      <c r="C227" s="36" t="s">
        <v>720</v>
      </c>
      <c r="D227" s="21" t="s">
        <v>1053</v>
      </c>
      <c r="E227" s="36">
        <v>13013622868</v>
      </c>
      <c r="F227" s="36" t="s">
        <v>211</v>
      </c>
      <c r="G227" s="36">
        <v>82.97</v>
      </c>
      <c r="H227" s="37">
        <f t="shared" si="22"/>
        <v>37.336500000000001</v>
      </c>
      <c r="I227" s="32"/>
      <c r="J227" s="32"/>
      <c r="K227" s="32"/>
      <c r="L227" s="32"/>
      <c r="M227" s="32"/>
      <c r="N227" s="32"/>
      <c r="O227" s="32"/>
      <c r="P227" s="32"/>
      <c r="Q227" s="32"/>
      <c r="R227" s="32"/>
      <c r="S227" s="32"/>
      <c r="T227" s="32"/>
      <c r="U227" s="32" t="s">
        <v>721</v>
      </c>
      <c r="V227" s="32">
        <v>0</v>
      </c>
      <c r="W227" s="32">
        <f t="shared" si="23"/>
        <v>0</v>
      </c>
      <c r="X227" s="36">
        <f t="shared" si="24"/>
        <v>0</v>
      </c>
      <c r="Y227" s="32" t="s">
        <v>722</v>
      </c>
      <c r="Z227" s="32" t="s">
        <v>723</v>
      </c>
      <c r="AA227" s="32" t="s">
        <v>724</v>
      </c>
      <c r="AB227" s="36">
        <v>1.5</v>
      </c>
      <c r="AC227" s="37">
        <f t="shared" si="25"/>
        <v>0.15000000000000002</v>
      </c>
      <c r="AD227" s="38">
        <f t="shared" si="26"/>
        <v>37.486499999999999</v>
      </c>
      <c r="AE227" s="36"/>
    </row>
    <row r="228" spans="1:31" ht="41.4" x14ac:dyDescent="0.25">
      <c r="A228" s="2">
        <v>226</v>
      </c>
      <c r="B228" s="36">
        <v>2020211433</v>
      </c>
      <c r="C228" s="36" t="s">
        <v>725</v>
      </c>
      <c r="D228" s="21" t="s">
        <v>1053</v>
      </c>
      <c r="E228" s="36">
        <v>15528026331</v>
      </c>
      <c r="F228" s="36" t="s">
        <v>471</v>
      </c>
      <c r="G228" s="36">
        <v>86.04</v>
      </c>
      <c r="H228" s="37">
        <f t="shared" si="22"/>
        <v>38.718000000000004</v>
      </c>
      <c r="I228" s="32"/>
      <c r="J228" s="32"/>
      <c r="K228" s="32"/>
      <c r="L228" s="32"/>
      <c r="M228" s="32"/>
      <c r="N228" s="32"/>
      <c r="O228" s="32"/>
      <c r="P228" s="32"/>
      <c r="Q228" s="32"/>
      <c r="R228" s="32"/>
      <c r="S228" s="32"/>
      <c r="T228" s="32"/>
      <c r="U228" s="32" t="s">
        <v>726</v>
      </c>
      <c r="V228" s="32">
        <v>10</v>
      </c>
      <c r="W228" s="32">
        <f t="shared" si="23"/>
        <v>10</v>
      </c>
      <c r="X228" s="36">
        <f t="shared" si="24"/>
        <v>4.5</v>
      </c>
      <c r="Y228" s="32"/>
      <c r="Z228" s="32"/>
      <c r="AA228" s="32" t="s">
        <v>727</v>
      </c>
      <c r="AB228" s="36">
        <v>0</v>
      </c>
      <c r="AC228" s="37">
        <f t="shared" si="25"/>
        <v>0</v>
      </c>
      <c r="AD228" s="38">
        <f t="shared" si="26"/>
        <v>43.218000000000004</v>
      </c>
      <c r="AE228" s="36"/>
    </row>
    <row r="229" spans="1:31" ht="27.6" x14ac:dyDescent="0.25">
      <c r="A229" s="2">
        <v>227</v>
      </c>
      <c r="B229" s="2">
        <v>2020211438</v>
      </c>
      <c r="C229" s="2" t="s">
        <v>728</v>
      </c>
      <c r="D229" s="21" t="s">
        <v>1053</v>
      </c>
      <c r="E229" s="2">
        <v>13933824196</v>
      </c>
      <c r="F229" s="2" t="s">
        <v>396</v>
      </c>
      <c r="G229" s="2">
        <v>88.04</v>
      </c>
      <c r="H229" s="43">
        <f>G229*0.45</f>
        <v>39.618000000000002</v>
      </c>
      <c r="I229" s="3"/>
      <c r="J229" s="3"/>
      <c r="K229" s="3"/>
      <c r="L229" s="3"/>
      <c r="M229" s="3"/>
      <c r="N229" s="3"/>
      <c r="O229" s="3"/>
      <c r="P229" s="3"/>
      <c r="Q229" s="3"/>
      <c r="R229" s="3"/>
      <c r="S229" s="3"/>
      <c r="T229" s="3"/>
      <c r="U229" s="3" t="s">
        <v>729</v>
      </c>
      <c r="V229" s="3">
        <v>10</v>
      </c>
      <c r="W229" s="3">
        <f>J229+L229+N229+P229+R229+T229+V229</f>
        <v>10</v>
      </c>
      <c r="X229" s="44">
        <f>W229*0.45</f>
        <v>4.5</v>
      </c>
      <c r="Y229" s="3" t="s">
        <v>730</v>
      </c>
      <c r="Z229" s="3"/>
      <c r="AA229" s="3" t="s">
        <v>731</v>
      </c>
      <c r="AB229" s="2">
        <v>2.75</v>
      </c>
      <c r="AC229" s="2">
        <f>AB229*0.1</f>
        <v>0.27500000000000002</v>
      </c>
      <c r="AD229" s="44">
        <f>AC229+X229+H229</f>
        <v>44.393000000000001</v>
      </c>
      <c r="AE229" s="3"/>
    </row>
    <row r="230" spans="1:31" ht="27.6" x14ac:dyDescent="0.25">
      <c r="A230" s="2">
        <v>228</v>
      </c>
      <c r="B230" s="2">
        <v>2020211428</v>
      </c>
      <c r="C230" s="2" t="s">
        <v>732</v>
      </c>
      <c r="D230" s="21" t="s">
        <v>1053</v>
      </c>
      <c r="E230" s="2">
        <v>18883797695</v>
      </c>
      <c r="F230" s="2" t="s">
        <v>354</v>
      </c>
      <c r="G230" s="2">
        <v>86.69</v>
      </c>
      <c r="H230" s="44">
        <v>39.011000000000003</v>
      </c>
      <c r="I230" s="2"/>
      <c r="J230" s="2"/>
      <c r="K230" s="2"/>
      <c r="L230" s="2"/>
      <c r="M230" s="2"/>
      <c r="N230" s="2"/>
      <c r="O230" s="2"/>
      <c r="P230" s="2"/>
      <c r="Q230" s="2"/>
      <c r="R230" s="2"/>
      <c r="S230" s="2"/>
      <c r="T230" s="2"/>
      <c r="U230" s="3" t="s">
        <v>733</v>
      </c>
      <c r="V230" s="2">
        <v>10</v>
      </c>
      <c r="W230" s="3">
        <f t="shared" ref="W230:W254" si="27">J230+L230+N230+P230+R230+T230+V230</f>
        <v>10</v>
      </c>
      <c r="X230" s="44">
        <f t="shared" ref="X230:X254" si="28">W230*0.45</f>
        <v>4.5</v>
      </c>
      <c r="Y230" s="3" t="s">
        <v>267</v>
      </c>
      <c r="Z230" s="2"/>
      <c r="AA230" s="3" t="s">
        <v>734</v>
      </c>
      <c r="AB230" s="2">
        <v>3.75</v>
      </c>
      <c r="AC230" s="2">
        <f>AB230*0.1</f>
        <v>0.375</v>
      </c>
      <c r="AD230" s="44">
        <f t="shared" ref="AD230:AD254" si="29">AC230+X230+H230</f>
        <v>43.886000000000003</v>
      </c>
      <c r="AE230" s="2"/>
    </row>
    <row r="231" spans="1:31" ht="41.4" x14ac:dyDescent="0.25">
      <c r="A231" s="2">
        <v>229</v>
      </c>
      <c r="B231" s="2">
        <v>2020211417</v>
      </c>
      <c r="C231" s="2" t="s">
        <v>735</v>
      </c>
      <c r="D231" s="21" t="s">
        <v>1053</v>
      </c>
      <c r="E231" s="2">
        <v>15528025093</v>
      </c>
      <c r="F231" s="2" t="s">
        <v>211</v>
      </c>
      <c r="G231" s="3">
        <v>88.58</v>
      </c>
      <c r="H231" s="43">
        <f>G231*0.45</f>
        <v>39.860999999999997</v>
      </c>
      <c r="I231" s="3"/>
      <c r="J231" s="3"/>
      <c r="K231" s="3"/>
      <c r="L231" s="3"/>
      <c r="M231" s="3"/>
      <c r="N231" s="3"/>
      <c r="O231" s="3"/>
      <c r="P231" s="3"/>
      <c r="Q231" s="3"/>
      <c r="R231" s="3"/>
      <c r="S231" s="2"/>
      <c r="T231" s="2"/>
      <c r="U231" s="3" t="s">
        <v>736</v>
      </c>
      <c r="V231" s="3">
        <v>4</v>
      </c>
      <c r="W231" s="3">
        <f>J231+L231+N231+P231+R231+T231+V231</f>
        <v>4</v>
      </c>
      <c r="X231" s="44">
        <f t="shared" si="28"/>
        <v>1.8</v>
      </c>
      <c r="Y231" s="3" t="s">
        <v>737</v>
      </c>
      <c r="Z231" s="2"/>
      <c r="AA231" s="3" t="s">
        <v>738</v>
      </c>
      <c r="AB231" s="2">
        <v>2.5</v>
      </c>
      <c r="AC231" s="2">
        <f t="shared" ref="AC231:AC254" si="30">AB231*0.1</f>
        <v>0.25</v>
      </c>
      <c r="AD231" s="44">
        <f t="shared" si="29"/>
        <v>41.910999999999994</v>
      </c>
      <c r="AE231" s="2"/>
    </row>
    <row r="232" spans="1:31" ht="96.6" x14ac:dyDescent="0.25">
      <c r="A232" s="2">
        <v>230</v>
      </c>
      <c r="B232" s="3">
        <v>2020211411</v>
      </c>
      <c r="C232" s="3" t="s">
        <v>1049</v>
      </c>
      <c r="D232" s="21" t="s">
        <v>1053</v>
      </c>
      <c r="E232" s="3">
        <v>13092323032</v>
      </c>
      <c r="F232" s="3" t="s">
        <v>359</v>
      </c>
      <c r="G232" s="3">
        <v>88.43</v>
      </c>
      <c r="H232" s="43">
        <f>G232*0.45</f>
        <v>39.793500000000002</v>
      </c>
      <c r="I232" s="3"/>
      <c r="J232" s="3"/>
      <c r="K232" s="3"/>
      <c r="L232" s="3"/>
      <c r="M232" s="3"/>
      <c r="N232" s="3"/>
      <c r="O232" s="3"/>
      <c r="P232" s="3"/>
      <c r="Q232" s="3"/>
      <c r="R232" s="3"/>
      <c r="S232" s="3"/>
      <c r="T232" s="3"/>
      <c r="U232" s="3" t="s">
        <v>739</v>
      </c>
      <c r="V232" s="3">
        <v>0</v>
      </c>
      <c r="W232" s="3">
        <f t="shared" si="27"/>
        <v>0</v>
      </c>
      <c r="X232" s="44">
        <f t="shared" si="28"/>
        <v>0</v>
      </c>
      <c r="Y232" s="3"/>
      <c r="Z232" s="3"/>
      <c r="AA232" s="3" t="s">
        <v>740</v>
      </c>
      <c r="AB232" s="3">
        <v>1.75</v>
      </c>
      <c r="AC232" s="2">
        <f t="shared" si="30"/>
        <v>0.17500000000000002</v>
      </c>
      <c r="AD232" s="44">
        <f t="shared" si="29"/>
        <v>39.968499999999999</v>
      </c>
      <c r="AE232" s="2"/>
    </row>
    <row r="233" spans="1:31" ht="27.6" x14ac:dyDescent="0.25">
      <c r="A233" s="2">
        <v>231</v>
      </c>
      <c r="B233" s="45">
        <v>2020211410</v>
      </c>
      <c r="C233" s="2" t="s">
        <v>741</v>
      </c>
      <c r="D233" s="21" t="s">
        <v>1053</v>
      </c>
      <c r="E233" s="2">
        <v>18221722183</v>
      </c>
      <c r="F233" s="2" t="s">
        <v>359</v>
      </c>
      <c r="G233" s="2">
        <v>88.29</v>
      </c>
      <c r="H233" s="43">
        <f>G233*0.45</f>
        <v>39.730500000000006</v>
      </c>
      <c r="I233" s="3"/>
      <c r="J233" s="3"/>
      <c r="K233" s="3"/>
      <c r="L233" s="3"/>
      <c r="M233" s="3"/>
      <c r="N233" s="3"/>
      <c r="O233" s="3"/>
      <c r="P233" s="3"/>
      <c r="Q233" s="3"/>
      <c r="R233" s="3"/>
      <c r="S233" s="3"/>
      <c r="T233" s="3"/>
      <c r="U233" s="3"/>
      <c r="V233" s="3"/>
      <c r="W233" s="3">
        <f t="shared" si="27"/>
        <v>0</v>
      </c>
      <c r="X233" s="44">
        <f t="shared" si="28"/>
        <v>0</v>
      </c>
      <c r="Y233" s="3" t="s">
        <v>742</v>
      </c>
      <c r="Z233" s="3"/>
      <c r="AA233" s="3"/>
      <c r="AB233" s="2">
        <v>1</v>
      </c>
      <c r="AC233" s="2">
        <f t="shared" si="30"/>
        <v>0.1</v>
      </c>
      <c r="AD233" s="44">
        <f t="shared" si="29"/>
        <v>39.830500000000008</v>
      </c>
      <c r="AE233" s="3"/>
    </row>
    <row r="234" spans="1:31" ht="27.6" x14ac:dyDescent="0.25">
      <c r="A234" s="2">
        <v>232</v>
      </c>
      <c r="B234" s="2">
        <v>2020211439</v>
      </c>
      <c r="C234" s="2" t="s">
        <v>743</v>
      </c>
      <c r="D234" s="21" t="s">
        <v>1053</v>
      </c>
      <c r="E234" s="2">
        <v>14781276268</v>
      </c>
      <c r="F234" s="2" t="s">
        <v>359</v>
      </c>
      <c r="G234" s="2">
        <v>85.87</v>
      </c>
      <c r="H234" s="43">
        <f>G234*0.45</f>
        <v>38.641500000000001</v>
      </c>
      <c r="I234" s="2"/>
      <c r="J234" s="2"/>
      <c r="K234" s="2"/>
      <c r="L234" s="2"/>
      <c r="M234" s="2"/>
      <c r="N234" s="2"/>
      <c r="O234" s="2"/>
      <c r="P234" s="2"/>
      <c r="Q234" s="2"/>
      <c r="R234" s="2"/>
      <c r="S234" s="2"/>
      <c r="T234" s="2"/>
      <c r="U234" s="3"/>
      <c r="V234" s="2"/>
      <c r="W234" s="3">
        <f t="shared" si="27"/>
        <v>0</v>
      </c>
      <c r="X234" s="44">
        <f t="shared" si="28"/>
        <v>0</v>
      </c>
      <c r="Y234" s="3" t="s">
        <v>744</v>
      </c>
      <c r="Z234" s="2"/>
      <c r="AA234" s="3" t="s">
        <v>745</v>
      </c>
      <c r="AB234" s="2">
        <v>2.75</v>
      </c>
      <c r="AC234" s="2">
        <f t="shared" si="30"/>
        <v>0.27500000000000002</v>
      </c>
      <c r="AD234" s="44">
        <f t="shared" si="29"/>
        <v>38.916499999999999</v>
      </c>
      <c r="AE234" s="2"/>
    </row>
    <row r="235" spans="1:31" ht="55.2" customHeight="1" x14ac:dyDescent="0.25">
      <c r="A235" s="2">
        <v>233</v>
      </c>
      <c r="B235" s="3">
        <v>2020211257</v>
      </c>
      <c r="C235" s="3" t="s">
        <v>746</v>
      </c>
      <c r="D235" s="21" t="s">
        <v>1042</v>
      </c>
      <c r="E235" s="3">
        <v>13696287509</v>
      </c>
      <c r="F235" s="3" t="s">
        <v>130</v>
      </c>
      <c r="G235" s="3">
        <v>87.26</v>
      </c>
      <c r="H235" s="43">
        <f t="shared" ref="H235:H250" si="31">G235*0.45</f>
        <v>39.267000000000003</v>
      </c>
      <c r="I235" s="3"/>
      <c r="J235" s="3"/>
      <c r="K235" s="3"/>
      <c r="L235" s="3"/>
      <c r="M235" s="3"/>
      <c r="N235" s="3"/>
      <c r="O235" s="3"/>
      <c r="P235" s="3"/>
      <c r="Q235" s="3"/>
      <c r="R235" s="3"/>
      <c r="S235" s="3"/>
      <c r="T235" s="3"/>
      <c r="U235" s="3" t="s">
        <v>747</v>
      </c>
      <c r="V235" s="3">
        <v>10</v>
      </c>
      <c r="W235" s="3">
        <f t="shared" si="27"/>
        <v>10</v>
      </c>
      <c r="X235" s="44">
        <f t="shared" si="28"/>
        <v>4.5</v>
      </c>
      <c r="Y235" s="3"/>
      <c r="Z235" s="3"/>
      <c r="AA235" s="3"/>
      <c r="AB235" s="3"/>
      <c r="AC235" s="2">
        <f t="shared" si="30"/>
        <v>0</v>
      </c>
      <c r="AD235" s="44">
        <f t="shared" si="29"/>
        <v>43.767000000000003</v>
      </c>
      <c r="AE235" s="3"/>
    </row>
    <row r="236" spans="1:31" ht="96.6" x14ac:dyDescent="0.25">
      <c r="A236" s="2">
        <v>234</v>
      </c>
      <c r="B236" s="46" t="s">
        <v>748</v>
      </c>
      <c r="C236" s="2" t="s">
        <v>749</v>
      </c>
      <c r="D236" s="21" t="s">
        <v>1042</v>
      </c>
      <c r="E236" s="46" t="s">
        <v>750</v>
      </c>
      <c r="F236" s="2" t="s">
        <v>244</v>
      </c>
      <c r="G236" s="3">
        <v>85.22</v>
      </c>
      <c r="H236" s="43">
        <f t="shared" si="31"/>
        <v>38.349000000000004</v>
      </c>
      <c r="I236" s="3"/>
      <c r="J236" s="3"/>
      <c r="K236" s="3"/>
      <c r="L236" s="3"/>
      <c r="M236" s="3"/>
      <c r="N236" s="3"/>
      <c r="O236" s="3"/>
      <c r="P236" s="3"/>
      <c r="Q236" s="3"/>
      <c r="R236" s="3"/>
      <c r="S236" s="2"/>
      <c r="T236" s="2"/>
      <c r="U236" s="3" t="s">
        <v>751</v>
      </c>
      <c r="V236" s="3">
        <v>15</v>
      </c>
      <c r="W236" s="3">
        <f t="shared" si="27"/>
        <v>15</v>
      </c>
      <c r="X236" s="44">
        <f t="shared" si="28"/>
        <v>6.75</v>
      </c>
      <c r="Y236" s="3"/>
      <c r="Z236" s="2"/>
      <c r="AA236" s="3" t="s">
        <v>752</v>
      </c>
      <c r="AB236" s="2">
        <v>0.75</v>
      </c>
      <c r="AC236" s="2">
        <f t="shared" si="30"/>
        <v>7.5000000000000011E-2</v>
      </c>
      <c r="AD236" s="44">
        <f t="shared" si="29"/>
        <v>45.174000000000007</v>
      </c>
      <c r="AE236" s="2"/>
    </row>
    <row r="237" spans="1:31" ht="41.4" x14ac:dyDescent="0.25">
      <c r="A237" s="2">
        <v>235</v>
      </c>
      <c r="B237" s="2">
        <v>2020211217</v>
      </c>
      <c r="C237" s="2" t="s">
        <v>753</v>
      </c>
      <c r="D237" s="21" t="s">
        <v>1042</v>
      </c>
      <c r="E237" s="2">
        <v>15882257135</v>
      </c>
      <c r="F237" s="2" t="s">
        <v>98</v>
      </c>
      <c r="G237" s="2">
        <v>89.44</v>
      </c>
      <c r="H237" s="43">
        <f t="shared" si="31"/>
        <v>40.247999999999998</v>
      </c>
      <c r="I237" s="2"/>
      <c r="J237" s="2"/>
      <c r="K237" s="2"/>
      <c r="L237" s="2"/>
      <c r="M237" s="2"/>
      <c r="N237" s="2"/>
      <c r="O237" s="2"/>
      <c r="P237" s="2"/>
      <c r="Q237" s="2"/>
      <c r="R237" s="2"/>
      <c r="S237" s="2"/>
      <c r="T237" s="2"/>
      <c r="U237" s="3" t="s">
        <v>754</v>
      </c>
      <c r="V237" s="2">
        <v>10</v>
      </c>
      <c r="W237" s="3">
        <f t="shared" si="27"/>
        <v>10</v>
      </c>
      <c r="X237" s="44">
        <f t="shared" si="28"/>
        <v>4.5</v>
      </c>
      <c r="Y237" s="2"/>
      <c r="Z237" s="2"/>
      <c r="AA237" s="3" t="s">
        <v>755</v>
      </c>
      <c r="AB237" s="2">
        <v>0.75</v>
      </c>
      <c r="AC237" s="2">
        <f t="shared" si="30"/>
        <v>7.5000000000000011E-2</v>
      </c>
      <c r="AD237" s="44">
        <f t="shared" si="29"/>
        <v>44.823</v>
      </c>
      <c r="AE237" s="3"/>
    </row>
    <row r="238" spans="1:31" ht="27.6" x14ac:dyDescent="0.25">
      <c r="A238" s="2">
        <v>236</v>
      </c>
      <c r="B238" s="3">
        <v>2020211271</v>
      </c>
      <c r="C238" s="3" t="s">
        <v>756</v>
      </c>
      <c r="D238" s="21" t="s">
        <v>1042</v>
      </c>
      <c r="E238" s="3">
        <v>15659897392</v>
      </c>
      <c r="F238" s="3" t="s">
        <v>324</v>
      </c>
      <c r="G238" s="3">
        <v>86.37</v>
      </c>
      <c r="H238" s="43">
        <f t="shared" si="31"/>
        <v>38.866500000000002</v>
      </c>
      <c r="I238" s="3"/>
      <c r="J238" s="3"/>
      <c r="K238" s="3"/>
      <c r="L238" s="3"/>
      <c r="M238" s="3"/>
      <c r="N238" s="3"/>
      <c r="O238" s="3"/>
      <c r="P238" s="3"/>
      <c r="Q238" s="3"/>
      <c r="R238" s="3"/>
      <c r="S238" s="3"/>
      <c r="T238" s="3"/>
      <c r="U238" s="3" t="s">
        <v>757</v>
      </c>
      <c r="V238" s="3">
        <v>10</v>
      </c>
      <c r="W238" s="3">
        <f t="shared" si="27"/>
        <v>10</v>
      </c>
      <c r="X238" s="44">
        <f t="shared" si="28"/>
        <v>4.5</v>
      </c>
      <c r="Y238" s="3"/>
      <c r="Z238" s="3"/>
      <c r="AA238" s="3"/>
      <c r="AB238" s="3"/>
      <c r="AC238" s="2">
        <f t="shared" si="30"/>
        <v>0</v>
      </c>
      <c r="AD238" s="44">
        <f t="shared" si="29"/>
        <v>43.366500000000002</v>
      </c>
      <c r="AE238" s="3"/>
    </row>
    <row r="239" spans="1:31" ht="55.2" x14ac:dyDescent="0.25">
      <c r="A239" s="2">
        <v>237</v>
      </c>
      <c r="B239" s="3">
        <v>2020211394</v>
      </c>
      <c r="C239" s="3" t="s">
        <v>758</v>
      </c>
      <c r="D239" s="21" t="s">
        <v>1042</v>
      </c>
      <c r="E239" s="3">
        <v>15202389595</v>
      </c>
      <c r="F239" s="3" t="s">
        <v>33</v>
      </c>
      <c r="G239" s="3">
        <v>83.6</v>
      </c>
      <c r="H239" s="43">
        <f t="shared" si="31"/>
        <v>37.619999999999997</v>
      </c>
      <c r="I239" s="3"/>
      <c r="J239" s="3"/>
      <c r="K239" s="3"/>
      <c r="L239" s="3"/>
      <c r="M239" s="3"/>
      <c r="N239" s="3"/>
      <c r="O239" s="3"/>
      <c r="P239" s="3"/>
      <c r="Q239" s="3" t="s">
        <v>759</v>
      </c>
      <c r="R239" s="3">
        <v>10</v>
      </c>
      <c r="S239" s="3"/>
      <c r="T239" s="3"/>
      <c r="U239" s="3"/>
      <c r="V239" s="3"/>
      <c r="W239" s="3">
        <f t="shared" si="27"/>
        <v>10</v>
      </c>
      <c r="X239" s="44">
        <f t="shared" si="28"/>
        <v>4.5</v>
      </c>
      <c r="Y239" s="3" t="s">
        <v>760</v>
      </c>
      <c r="Z239" s="3" t="s">
        <v>761</v>
      </c>
      <c r="AA239" s="3" t="s">
        <v>762</v>
      </c>
      <c r="AB239" s="3">
        <v>10</v>
      </c>
      <c r="AC239" s="2">
        <f t="shared" si="30"/>
        <v>1</v>
      </c>
      <c r="AD239" s="44">
        <f t="shared" si="29"/>
        <v>43.12</v>
      </c>
      <c r="AE239" s="3"/>
    </row>
    <row r="240" spans="1:31" ht="27.6" x14ac:dyDescent="0.25">
      <c r="A240" s="2">
        <v>238</v>
      </c>
      <c r="B240" s="2">
        <v>2020211332</v>
      </c>
      <c r="C240" s="2" t="s">
        <v>763</v>
      </c>
      <c r="D240" s="21" t="s">
        <v>1042</v>
      </c>
      <c r="E240" s="2">
        <v>15036468098</v>
      </c>
      <c r="F240" s="2" t="s">
        <v>407</v>
      </c>
      <c r="G240" s="2">
        <v>86.75</v>
      </c>
      <c r="H240" s="43">
        <f t="shared" si="31"/>
        <v>39.037500000000001</v>
      </c>
      <c r="I240" s="3"/>
      <c r="J240" s="3"/>
      <c r="K240" s="3"/>
      <c r="L240" s="3"/>
      <c r="M240" s="3"/>
      <c r="N240" s="3"/>
      <c r="O240" s="3"/>
      <c r="P240" s="3"/>
      <c r="Q240" s="3"/>
      <c r="R240" s="3"/>
      <c r="S240" s="3"/>
      <c r="T240" s="3"/>
      <c r="U240" s="3" t="s">
        <v>764</v>
      </c>
      <c r="V240" s="3">
        <v>7</v>
      </c>
      <c r="W240" s="3">
        <f t="shared" si="27"/>
        <v>7</v>
      </c>
      <c r="X240" s="44">
        <f t="shared" si="28"/>
        <v>3.15</v>
      </c>
      <c r="Y240" s="3" t="s">
        <v>765</v>
      </c>
      <c r="Z240" s="3"/>
      <c r="AA240" s="3" t="s">
        <v>766</v>
      </c>
      <c r="AB240" s="2">
        <v>1.75</v>
      </c>
      <c r="AC240" s="2">
        <f t="shared" si="30"/>
        <v>0.17500000000000002</v>
      </c>
      <c r="AD240" s="44">
        <f t="shared" si="29"/>
        <v>42.362500000000004</v>
      </c>
      <c r="AE240" s="3"/>
    </row>
    <row r="241" spans="1:31" ht="27.6" x14ac:dyDescent="0.25">
      <c r="A241" s="2">
        <v>239</v>
      </c>
      <c r="B241" s="3">
        <v>2020211230</v>
      </c>
      <c r="C241" s="3" t="s">
        <v>767</v>
      </c>
      <c r="D241" s="21" t="s">
        <v>1042</v>
      </c>
      <c r="E241" s="3">
        <v>13208193667</v>
      </c>
      <c r="F241" s="3" t="s">
        <v>260</v>
      </c>
      <c r="G241" s="3">
        <v>86.73</v>
      </c>
      <c r="H241" s="43">
        <f t="shared" si="31"/>
        <v>39.028500000000001</v>
      </c>
      <c r="I241" s="3"/>
      <c r="J241" s="3"/>
      <c r="K241" s="3"/>
      <c r="L241" s="3"/>
      <c r="M241" s="3"/>
      <c r="N241" s="3"/>
      <c r="O241" s="3"/>
      <c r="P241" s="3"/>
      <c r="Q241" s="3"/>
      <c r="R241" s="3"/>
      <c r="S241" s="3"/>
      <c r="T241" s="3"/>
      <c r="U241" s="3" t="s">
        <v>611</v>
      </c>
      <c r="V241" s="3">
        <v>7</v>
      </c>
      <c r="W241" s="3">
        <f t="shared" si="27"/>
        <v>7</v>
      </c>
      <c r="X241" s="44">
        <f t="shared" si="28"/>
        <v>3.15</v>
      </c>
      <c r="Y241" s="3" t="s">
        <v>670</v>
      </c>
      <c r="Z241" s="3"/>
      <c r="AA241" s="3"/>
      <c r="AB241" s="3">
        <v>1</v>
      </c>
      <c r="AC241" s="2">
        <f t="shared" si="30"/>
        <v>0.1</v>
      </c>
      <c r="AD241" s="44">
        <f t="shared" si="29"/>
        <v>42.278500000000001</v>
      </c>
      <c r="AE241" s="2"/>
    </row>
    <row r="242" spans="1:31" ht="27.6" x14ac:dyDescent="0.25">
      <c r="A242" s="2">
        <v>240</v>
      </c>
      <c r="B242" s="3">
        <v>2020211371</v>
      </c>
      <c r="C242" s="3" t="s">
        <v>768</v>
      </c>
      <c r="D242" s="21" t="s">
        <v>1042</v>
      </c>
      <c r="E242" s="3">
        <v>15528052665</v>
      </c>
      <c r="F242" s="3" t="s">
        <v>407</v>
      </c>
      <c r="G242" s="3">
        <v>83.6</v>
      </c>
      <c r="H242" s="43">
        <f t="shared" si="31"/>
        <v>37.619999999999997</v>
      </c>
      <c r="I242" s="3"/>
      <c r="J242" s="3"/>
      <c r="K242" s="3"/>
      <c r="L242" s="3"/>
      <c r="M242" s="3"/>
      <c r="N242" s="3"/>
      <c r="O242" s="3"/>
      <c r="P242" s="3"/>
      <c r="Q242" s="3"/>
      <c r="R242" s="3"/>
      <c r="S242" s="3"/>
      <c r="T242" s="3"/>
      <c r="U242" s="3" t="s">
        <v>769</v>
      </c>
      <c r="V242" s="3">
        <v>7</v>
      </c>
      <c r="W242" s="3">
        <f t="shared" si="27"/>
        <v>7</v>
      </c>
      <c r="X242" s="44">
        <f t="shared" si="28"/>
        <v>3.15</v>
      </c>
      <c r="Y242" s="3"/>
      <c r="Z242" s="3"/>
      <c r="AA242" s="3"/>
      <c r="AB242" s="3"/>
      <c r="AC242" s="2">
        <f t="shared" si="30"/>
        <v>0</v>
      </c>
      <c r="AD242" s="44">
        <f t="shared" si="29"/>
        <v>40.769999999999996</v>
      </c>
      <c r="AE242" s="3"/>
    </row>
    <row r="243" spans="1:31" ht="27.6" x14ac:dyDescent="0.25">
      <c r="A243" s="2">
        <v>241</v>
      </c>
      <c r="B243" s="2">
        <v>2020211326</v>
      </c>
      <c r="C243" s="2" t="s">
        <v>770</v>
      </c>
      <c r="D243" s="21" t="s">
        <v>1042</v>
      </c>
      <c r="E243" s="2">
        <v>18284022660</v>
      </c>
      <c r="F243" s="2" t="s">
        <v>29</v>
      </c>
      <c r="G243" s="2">
        <v>86.57</v>
      </c>
      <c r="H243" s="43">
        <f t="shared" si="31"/>
        <v>38.956499999999998</v>
      </c>
      <c r="I243" s="2"/>
      <c r="J243" s="2"/>
      <c r="K243" s="2"/>
      <c r="L243" s="2"/>
      <c r="M243" s="2"/>
      <c r="N243" s="2"/>
      <c r="O243" s="2"/>
      <c r="P243" s="2"/>
      <c r="Q243" s="2"/>
      <c r="R243" s="2"/>
      <c r="S243" s="2"/>
      <c r="T243" s="2"/>
      <c r="U243" s="3" t="s">
        <v>771</v>
      </c>
      <c r="V243" s="2">
        <v>7</v>
      </c>
      <c r="W243" s="3">
        <f t="shared" si="27"/>
        <v>7</v>
      </c>
      <c r="X243" s="44">
        <f t="shared" si="28"/>
        <v>3.15</v>
      </c>
      <c r="Y243" s="2"/>
      <c r="Z243" s="2"/>
      <c r="AA243" s="2"/>
      <c r="AB243" s="2">
        <v>0</v>
      </c>
      <c r="AC243" s="2">
        <f t="shared" si="30"/>
        <v>0</v>
      </c>
      <c r="AD243" s="44">
        <f t="shared" si="29"/>
        <v>42.106499999999997</v>
      </c>
      <c r="AE243" s="47"/>
    </row>
    <row r="244" spans="1:31" ht="41.4" x14ac:dyDescent="0.25">
      <c r="A244" s="2">
        <v>242</v>
      </c>
      <c r="B244" s="3">
        <v>2020211373</v>
      </c>
      <c r="C244" s="3" t="s">
        <v>772</v>
      </c>
      <c r="D244" s="21" t="s">
        <v>1042</v>
      </c>
      <c r="E244" s="3">
        <v>15520716569</v>
      </c>
      <c r="F244" s="3" t="s">
        <v>407</v>
      </c>
      <c r="G244" s="3">
        <v>85.32</v>
      </c>
      <c r="H244" s="43">
        <f t="shared" si="31"/>
        <v>38.393999999999998</v>
      </c>
      <c r="I244" s="3"/>
      <c r="J244" s="3"/>
      <c r="K244" s="3"/>
      <c r="L244" s="3"/>
      <c r="M244" s="3"/>
      <c r="N244" s="3"/>
      <c r="O244" s="3"/>
      <c r="P244" s="3"/>
      <c r="Q244" s="3"/>
      <c r="R244" s="3"/>
      <c r="S244" s="3"/>
      <c r="T244" s="3"/>
      <c r="U244" s="3" t="s">
        <v>608</v>
      </c>
      <c r="V244" s="3">
        <v>7</v>
      </c>
      <c r="W244" s="3">
        <f t="shared" si="27"/>
        <v>7</v>
      </c>
      <c r="X244" s="44">
        <f t="shared" si="28"/>
        <v>3.15</v>
      </c>
      <c r="Y244" s="3"/>
      <c r="Z244" s="3"/>
      <c r="AA244" s="3"/>
      <c r="AB244" s="3"/>
      <c r="AC244" s="2">
        <f t="shared" si="30"/>
        <v>0</v>
      </c>
      <c r="AD244" s="44">
        <f t="shared" si="29"/>
        <v>41.543999999999997</v>
      </c>
      <c r="AE244" s="3"/>
    </row>
    <row r="245" spans="1:31" ht="27.6" x14ac:dyDescent="0.25">
      <c r="A245" s="2">
        <v>243</v>
      </c>
      <c r="B245" s="2">
        <v>2020211211</v>
      </c>
      <c r="C245" s="2" t="s">
        <v>773</v>
      </c>
      <c r="D245" s="21" t="s">
        <v>1042</v>
      </c>
      <c r="E245" s="2">
        <v>17844663098</v>
      </c>
      <c r="F245" s="2" t="s">
        <v>271</v>
      </c>
      <c r="G245" s="2">
        <v>85.16</v>
      </c>
      <c r="H245" s="43">
        <f t="shared" si="31"/>
        <v>38.322000000000003</v>
      </c>
      <c r="I245" s="2"/>
      <c r="J245" s="2"/>
      <c r="K245" s="2"/>
      <c r="L245" s="2"/>
      <c r="M245" s="2"/>
      <c r="N245" s="2"/>
      <c r="O245" s="2"/>
      <c r="P245" s="2"/>
      <c r="Q245" s="2"/>
      <c r="R245" s="2"/>
      <c r="S245" s="2"/>
      <c r="T245" s="2"/>
      <c r="U245" s="3" t="s">
        <v>774</v>
      </c>
      <c r="V245" s="2">
        <v>4</v>
      </c>
      <c r="W245" s="3">
        <f t="shared" si="27"/>
        <v>4</v>
      </c>
      <c r="X245" s="44">
        <f t="shared" si="28"/>
        <v>1.8</v>
      </c>
      <c r="Y245" s="2"/>
      <c r="Z245" s="2"/>
      <c r="AA245" s="48"/>
      <c r="AB245" s="2"/>
      <c r="AC245" s="2">
        <f t="shared" si="30"/>
        <v>0</v>
      </c>
      <c r="AD245" s="44">
        <f t="shared" si="29"/>
        <v>40.122</v>
      </c>
      <c r="AE245" s="47"/>
    </row>
    <row r="246" spans="1:31" ht="27.6" x14ac:dyDescent="0.25">
      <c r="A246" s="2">
        <v>244</v>
      </c>
      <c r="B246" s="2">
        <v>2020211241</v>
      </c>
      <c r="C246" s="2" t="s">
        <v>775</v>
      </c>
      <c r="D246" s="21" t="s">
        <v>1042</v>
      </c>
      <c r="E246" s="2">
        <v>18308353538</v>
      </c>
      <c r="F246" s="2" t="s">
        <v>337</v>
      </c>
      <c r="G246" s="2">
        <v>86.76</v>
      </c>
      <c r="H246" s="43">
        <f t="shared" si="31"/>
        <v>39.042000000000002</v>
      </c>
      <c r="I246" s="2"/>
      <c r="J246" s="2"/>
      <c r="K246" s="2"/>
      <c r="L246" s="2"/>
      <c r="M246" s="2"/>
      <c r="N246" s="2"/>
      <c r="O246" s="2"/>
      <c r="P246" s="2"/>
      <c r="Q246" s="2"/>
      <c r="R246" s="2"/>
      <c r="S246" s="2"/>
      <c r="T246" s="2"/>
      <c r="U246" s="3" t="s">
        <v>776</v>
      </c>
      <c r="V246" s="2">
        <v>0</v>
      </c>
      <c r="W246" s="3">
        <f t="shared" si="27"/>
        <v>0</v>
      </c>
      <c r="X246" s="44">
        <f t="shared" si="28"/>
        <v>0</v>
      </c>
      <c r="Y246" s="2"/>
      <c r="Z246" s="2"/>
      <c r="AA246" s="2"/>
      <c r="AB246" s="2"/>
      <c r="AC246" s="2">
        <f t="shared" si="30"/>
        <v>0</v>
      </c>
      <c r="AD246" s="44">
        <f t="shared" si="29"/>
        <v>39.042000000000002</v>
      </c>
      <c r="AE246" s="2"/>
    </row>
    <row r="247" spans="1:31" ht="27.6" x14ac:dyDescent="0.25">
      <c r="A247" s="2">
        <v>245</v>
      </c>
      <c r="B247" s="3">
        <v>2020211343</v>
      </c>
      <c r="C247" s="3" t="s">
        <v>777</v>
      </c>
      <c r="D247" s="21" t="s">
        <v>1042</v>
      </c>
      <c r="E247" s="3">
        <v>15222005195</v>
      </c>
      <c r="F247" s="3" t="s">
        <v>447</v>
      </c>
      <c r="G247" s="3">
        <v>86.78</v>
      </c>
      <c r="H247" s="43">
        <f t="shared" si="31"/>
        <v>39.051000000000002</v>
      </c>
      <c r="I247" s="3"/>
      <c r="J247" s="3"/>
      <c r="K247" s="3"/>
      <c r="L247" s="3"/>
      <c r="M247" s="3"/>
      <c r="N247" s="3"/>
      <c r="O247" s="3"/>
      <c r="P247" s="3"/>
      <c r="Q247" s="3"/>
      <c r="R247" s="3"/>
      <c r="S247" s="3"/>
      <c r="T247" s="3"/>
      <c r="U247" s="3"/>
      <c r="V247" s="3"/>
      <c r="W247" s="3">
        <f t="shared" si="27"/>
        <v>0</v>
      </c>
      <c r="X247" s="44">
        <f t="shared" si="28"/>
        <v>0</v>
      </c>
      <c r="Y247" s="3" t="s">
        <v>778</v>
      </c>
      <c r="Z247" s="3"/>
      <c r="AA247" s="3" t="s">
        <v>779</v>
      </c>
      <c r="AB247" s="3">
        <v>2.75</v>
      </c>
      <c r="AC247" s="2">
        <f t="shared" si="30"/>
        <v>0.27500000000000002</v>
      </c>
      <c r="AD247" s="44">
        <f t="shared" si="29"/>
        <v>39.326000000000001</v>
      </c>
      <c r="AE247" s="2"/>
    </row>
    <row r="248" spans="1:31" ht="27.6" x14ac:dyDescent="0.25">
      <c r="A248" s="2">
        <v>246</v>
      </c>
      <c r="B248" s="3">
        <v>2020211281</v>
      </c>
      <c r="C248" s="3" t="s">
        <v>780</v>
      </c>
      <c r="D248" s="21" t="s">
        <v>1042</v>
      </c>
      <c r="E248" s="3">
        <v>15528170770</v>
      </c>
      <c r="F248" s="3" t="s">
        <v>412</v>
      </c>
      <c r="G248" s="3">
        <v>80.33</v>
      </c>
      <c r="H248" s="43">
        <f t="shared" si="31"/>
        <v>36.148499999999999</v>
      </c>
      <c r="I248" s="3"/>
      <c r="J248" s="3"/>
      <c r="K248" s="3"/>
      <c r="L248" s="3"/>
      <c r="M248" s="3"/>
      <c r="N248" s="3"/>
      <c r="O248" s="3"/>
      <c r="P248" s="3"/>
      <c r="Q248" s="3"/>
      <c r="R248" s="3"/>
      <c r="S248" s="3"/>
      <c r="T248" s="3"/>
      <c r="U248" s="3" t="s">
        <v>781</v>
      </c>
      <c r="V248" s="3">
        <v>7</v>
      </c>
      <c r="W248" s="3">
        <f t="shared" si="27"/>
        <v>7</v>
      </c>
      <c r="X248" s="44">
        <f t="shared" si="28"/>
        <v>3.15</v>
      </c>
      <c r="Y248" s="3"/>
      <c r="Z248" s="3"/>
      <c r="AA248" s="3"/>
      <c r="AB248" s="3"/>
      <c r="AC248" s="2">
        <f t="shared" si="30"/>
        <v>0</v>
      </c>
      <c r="AD248" s="44">
        <f t="shared" si="29"/>
        <v>39.298499999999997</v>
      </c>
      <c r="AE248" s="3"/>
    </row>
    <row r="249" spans="1:31" ht="69" x14ac:dyDescent="0.25">
      <c r="A249" s="2">
        <v>247</v>
      </c>
      <c r="B249" s="3">
        <v>2020211248</v>
      </c>
      <c r="C249" s="3" t="s">
        <v>782</v>
      </c>
      <c r="D249" s="21" t="s">
        <v>1042</v>
      </c>
      <c r="E249" s="3">
        <v>13882983991</v>
      </c>
      <c r="F249" s="3" t="s">
        <v>98</v>
      </c>
      <c r="G249" s="3">
        <v>86.93</v>
      </c>
      <c r="H249" s="43">
        <f t="shared" si="31"/>
        <v>39.118500000000004</v>
      </c>
      <c r="I249" s="3"/>
      <c r="J249" s="3"/>
      <c r="K249" s="3"/>
      <c r="L249" s="3"/>
      <c r="M249" s="3"/>
      <c r="N249" s="3"/>
      <c r="O249" s="3"/>
      <c r="P249" s="3"/>
      <c r="Q249" s="3" t="s">
        <v>783</v>
      </c>
      <c r="R249" s="3">
        <v>0.1</v>
      </c>
      <c r="S249" s="3"/>
      <c r="T249" s="3"/>
      <c r="U249" s="3"/>
      <c r="V249" s="3"/>
      <c r="W249" s="3">
        <f t="shared" si="27"/>
        <v>0.1</v>
      </c>
      <c r="X249" s="44">
        <f t="shared" si="28"/>
        <v>4.5000000000000005E-2</v>
      </c>
      <c r="Y249" s="3"/>
      <c r="Z249" s="3"/>
      <c r="AA249" s="3"/>
      <c r="AB249" s="3"/>
      <c r="AC249" s="2">
        <f t="shared" si="30"/>
        <v>0</v>
      </c>
      <c r="AD249" s="44">
        <f t="shared" si="29"/>
        <v>39.163500000000006</v>
      </c>
      <c r="AE249" s="3"/>
    </row>
    <row r="250" spans="1:31" x14ac:dyDescent="0.25">
      <c r="A250" s="2">
        <v>248</v>
      </c>
      <c r="B250" s="49">
        <v>2020211345</v>
      </c>
      <c r="C250" s="49" t="s">
        <v>784</v>
      </c>
      <c r="D250" s="21" t="s">
        <v>1042</v>
      </c>
      <c r="E250" s="49">
        <v>13895648046</v>
      </c>
      <c r="F250" s="49" t="s">
        <v>341</v>
      </c>
      <c r="G250" s="49">
        <v>86.27</v>
      </c>
      <c r="H250" s="43">
        <f t="shared" si="31"/>
        <v>38.8215</v>
      </c>
      <c r="I250" s="49"/>
      <c r="J250" s="49"/>
      <c r="K250" s="49"/>
      <c r="L250" s="49"/>
      <c r="M250" s="49"/>
      <c r="N250" s="49"/>
      <c r="O250" s="49"/>
      <c r="P250" s="49"/>
      <c r="Q250" s="49"/>
      <c r="R250" s="49"/>
      <c r="S250" s="49"/>
      <c r="T250" s="49"/>
      <c r="U250" s="50"/>
      <c r="V250" s="49"/>
      <c r="W250" s="3">
        <f t="shared" si="27"/>
        <v>0</v>
      </c>
      <c r="X250" s="44">
        <f t="shared" si="28"/>
        <v>0</v>
      </c>
      <c r="Y250" s="49"/>
      <c r="Z250" s="49"/>
      <c r="AA250" s="50"/>
      <c r="AB250" s="49"/>
      <c r="AC250" s="2">
        <f t="shared" si="30"/>
        <v>0</v>
      </c>
      <c r="AD250" s="44">
        <f t="shared" si="29"/>
        <v>38.8215</v>
      </c>
      <c r="AE250" s="50"/>
    </row>
    <row r="251" spans="1:31" ht="82.8" x14ac:dyDescent="0.25">
      <c r="A251" s="2">
        <v>249</v>
      </c>
      <c r="B251" s="2">
        <v>2020211323</v>
      </c>
      <c r="C251" s="2" t="s">
        <v>785</v>
      </c>
      <c r="D251" s="21" t="s">
        <v>1042</v>
      </c>
      <c r="E251" s="2">
        <v>18349317038</v>
      </c>
      <c r="F251" s="2" t="s">
        <v>35</v>
      </c>
      <c r="G251" s="2">
        <v>85.38</v>
      </c>
      <c r="H251" s="44">
        <v>38.42</v>
      </c>
      <c r="I251" s="2"/>
      <c r="J251" s="2"/>
      <c r="K251" s="2"/>
      <c r="L251" s="2"/>
      <c r="M251" s="2"/>
      <c r="N251" s="2"/>
      <c r="O251" s="2"/>
      <c r="P251" s="2"/>
      <c r="Q251" s="3" t="s">
        <v>786</v>
      </c>
      <c r="R251" s="2">
        <v>0.3</v>
      </c>
      <c r="S251" s="2"/>
      <c r="T251" s="2"/>
      <c r="U251" s="3"/>
      <c r="V251" s="2"/>
      <c r="W251" s="3">
        <f t="shared" si="27"/>
        <v>0.3</v>
      </c>
      <c r="X251" s="44">
        <f t="shared" si="28"/>
        <v>0.13500000000000001</v>
      </c>
      <c r="Y251" s="2"/>
      <c r="Z251" s="2"/>
      <c r="AA251" s="3" t="s">
        <v>787</v>
      </c>
      <c r="AB251" s="2">
        <v>0.75</v>
      </c>
      <c r="AC251" s="2">
        <f t="shared" si="30"/>
        <v>7.5000000000000011E-2</v>
      </c>
      <c r="AD251" s="44">
        <f t="shared" si="29"/>
        <v>38.630000000000003</v>
      </c>
      <c r="AE251" s="2"/>
    </row>
    <row r="252" spans="1:31" ht="124.2" x14ac:dyDescent="0.25">
      <c r="A252" s="2">
        <v>250</v>
      </c>
      <c r="B252" s="2">
        <v>2020211360</v>
      </c>
      <c r="C252" s="2" t="s">
        <v>788</v>
      </c>
      <c r="D252" s="21" t="s">
        <v>1042</v>
      </c>
      <c r="E252" s="2">
        <v>18179829036</v>
      </c>
      <c r="F252" s="2" t="s">
        <v>60</v>
      </c>
      <c r="G252" s="2">
        <v>83.32</v>
      </c>
      <c r="H252" s="43">
        <f>G252*0.45</f>
        <v>37.494</v>
      </c>
      <c r="I252" s="2"/>
      <c r="J252" s="2"/>
      <c r="K252" s="2"/>
      <c r="L252" s="2"/>
      <c r="M252" s="2"/>
      <c r="N252" s="2"/>
      <c r="O252" s="2"/>
      <c r="P252" s="2"/>
      <c r="Q252" s="2"/>
      <c r="R252" s="2"/>
      <c r="S252" s="3" t="s">
        <v>789</v>
      </c>
      <c r="T252" s="2">
        <v>2.25</v>
      </c>
      <c r="U252" s="3"/>
      <c r="V252" s="2">
        <v>0</v>
      </c>
      <c r="W252" s="3">
        <f t="shared" si="27"/>
        <v>2.25</v>
      </c>
      <c r="X252" s="44">
        <f t="shared" si="28"/>
        <v>1.0125</v>
      </c>
      <c r="Y252" s="2"/>
      <c r="Z252" s="2"/>
      <c r="AA252" s="51" t="s">
        <v>790</v>
      </c>
      <c r="AB252" s="2">
        <v>0.75</v>
      </c>
      <c r="AC252" s="2">
        <f t="shared" si="30"/>
        <v>7.5000000000000011E-2</v>
      </c>
      <c r="AD252" s="44">
        <f t="shared" si="29"/>
        <v>38.581499999999998</v>
      </c>
      <c r="AE252" s="2"/>
    </row>
    <row r="253" spans="1:31" x14ac:dyDescent="0.25">
      <c r="A253" s="2">
        <v>251</v>
      </c>
      <c r="B253" s="2">
        <v>2020211278</v>
      </c>
      <c r="C253" s="2" t="s">
        <v>791</v>
      </c>
      <c r="D253" s="21" t="s">
        <v>1042</v>
      </c>
      <c r="E253" s="2">
        <v>17864303173</v>
      </c>
      <c r="F253" s="2" t="s">
        <v>249</v>
      </c>
      <c r="G253" s="3">
        <v>85.48</v>
      </c>
      <c r="H253" s="43">
        <f>G253*0.45</f>
        <v>38.466000000000001</v>
      </c>
      <c r="I253" s="3"/>
      <c r="J253" s="3"/>
      <c r="K253" s="3"/>
      <c r="L253" s="3"/>
      <c r="M253" s="3"/>
      <c r="N253" s="3"/>
      <c r="O253" s="3"/>
      <c r="P253" s="3"/>
      <c r="Q253" s="3"/>
      <c r="R253" s="3"/>
      <c r="S253" s="3"/>
      <c r="T253" s="3"/>
      <c r="U253" s="3"/>
      <c r="V253" s="2"/>
      <c r="W253" s="3">
        <f t="shared" si="27"/>
        <v>0</v>
      </c>
      <c r="X253" s="44">
        <f t="shared" si="28"/>
        <v>0</v>
      </c>
      <c r="Y253" s="3"/>
      <c r="Z253" s="2"/>
      <c r="AA253" s="2"/>
      <c r="AB253" s="2"/>
      <c r="AC253" s="2">
        <f t="shared" si="30"/>
        <v>0</v>
      </c>
      <c r="AD253" s="44">
        <f t="shared" si="29"/>
        <v>38.466000000000001</v>
      </c>
      <c r="AE253" s="3"/>
    </row>
    <row r="254" spans="1:31" ht="151.80000000000001" x14ac:dyDescent="0.25">
      <c r="A254" s="2">
        <v>252</v>
      </c>
      <c r="B254" s="3">
        <v>2020211239</v>
      </c>
      <c r="C254" s="3" t="s">
        <v>792</v>
      </c>
      <c r="D254" s="21" t="s">
        <v>1042</v>
      </c>
      <c r="E254" s="3">
        <v>15528080032</v>
      </c>
      <c r="F254" s="3" t="s">
        <v>130</v>
      </c>
      <c r="G254" s="3">
        <v>82.67</v>
      </c>
      <c r="H254" s="43">
        <f>G254*0.45</f>
        <v>37.201500000000003</v>
      </c>
      <c r="I254" s="3"/>
      <c r="J254" s="3"/>
      <c r="K254" s="3"/>
      <c r="L254" s="3"/>
      <c r="M254" s="3"/>
      <c r="N254" s="3"/>
      <c r="O254" s="3"/>
      <c r="P254" s="3"/>
      <c r="Q254" s="3" t="s">
        <v>793</v>
      </c>
      <c r="R254" s="3">
        <v>0.1</v>
      </c>
      <c r="S254" s="3"/>
      <c r="T254" s="3"/>
      <c r="U254" s="3"/>
      <c r="V254" s="3"/>
      <c r="W254" s="3">
        <f t="shared" si="27"/>
        <v>0.1</v>
      </c>
      <c r="X254" s="44">
        <f t="shared" si="28"/>
        <v>4.5000000000000005E-2</v>
      </c>
      <c r="Y254" s="3"/>
      <c r="Z254" s="3"/>
      <c r="AA254" s="3"/>
      <c r="AB254" s="3"/>
      <c r="AC254" s="2">
        <f t="shared" si="30"/>
        <v>0</v>
      </c>
      <c r="AD254" s="44">
        <f t="shared" si="29"/>
        <v>37.246500000000005</v>
      </c>
      <c r="AE254" s="2"/>
    </row>
    <row r="255" spans="1:31" ht="27.6" x14ac:dyDescent="0.25">
      <c r="A255" s="2">
        <v>253</v>
      </c>
      <c r="B255" s="15" t="s">
        <v>794</v>
      </c>
      <c r="C255" s="3" t="s">
        <v>795</v>
      </c>
      <c r="D255" s="21" t="s">
        <v>1042</v>
      </c>
      <c r="E255" s="15" t="s">
        <v>796</v>
      </c>
      <c r="F255" s="3" t="s">
        <v>222</v>
      </c>
      <c r="G255" s="3">
        <v>87.98</v>
      </c>
      <c r="H255" s="3">
        <v>39.590000000000003</v>
      </c>
      <c r="I255" s="3" t="s">
        <v>43</v>
      </c>
      <c r="J255" s="3">
        <v>0</v>
      </c>
      <c r="K255" s="3" t="s">
        <v>43</v>
      </c>
      <c r="L255" s="3">
        <v>0</v>
      </c>
      <c r="M255" s="3" t="s">
        <v>43</v>
      </c>
      <c r="N255" s="3">
        <v>0</v>
      </c>
      <c r="O255" s="3" t="s">
        <v>43</v>
      </c>
      <c r="P255" s="3">
        <v>0</v>
      </c>
      <c r="Q255" s="3" t="s">
        <v>43</v>
      </c>
      <c r="R255" s="3">
        <v>0</v>
      </c>
      <c r="S255" s="3" t="s">
        <v>43</v>
      </c>
      <c r="T255" s="3">
        <v>0</v>
      </c>
      <c r="U255" s="3" t="s">
        <v>797</v>
      </c>
      <c r="V255" s="3">
        <v>10</v>
      </c>
      <c r="W255" s="3">
        <v>10</v>
      </c>
      <c r="X255" s="28">
        <v>4.5</v>
      </c>
      <c r="Y255" s="3" t="s">
        <v>798</v>
      </c>
      <c r="Z255" s="3" t="s">
        <v>799</v>
      </c>
      <c r="AA255" s="3" t="s">
        <v>799</v>
      </c>
      <c r="AB255" s="3">
        <v>1</v>
      </c>
      <c r="AC255" s="3">
        <v>0.1</v>
      </c>
      <c r="AD255" s="5">
        <f>H255+X255+AC255</f>
        <v>44.190000000000005</v>
      </c>
      <c r="AE255" s="3"/>
    </row>
    <row r="256" spans="1:31" ht="110.4" x14ac:dyDescent="0.25">
      <c r="A256" s="2">
        <v>254</v>
      </c>
      <c r="B256" s="15" t="s">
        <v>800</v>
      </c>
      <c r="C256" s="3" t="s">
        <v>801</v>
      </c>
      <c r="D256" s="21" t="s">
        <v>1042</v>
      </c>
      <c r="E256" s="15" t="s">
        <v>802</v>
      </c>
      <c r="F256" s="3" t="s">
        <v>60</v>
      </c>
      <c r="G256" s="3">
        <v>84.56</v>
      </c>
      <c r="H256" s="3">
        <v>38.049999999999997</v>
      </c>
      <c r="I256" s="3" t="s">
        <v>43</v>
      </c>
      <c r="J256" s="3">
        <v>0</v>
      </c>
      <c r="K256" s="3" t="s">
        <v>43</v>
      </c>
      <c r="L256" s="3">
        <v>0</v>
      </c>
      <c r="M256" s="3" t="s">
        <v>43</v>
      </c>
      <c r="N256" s="3">
        <v>0</v>
      </c>
      <c r="O256" s="3" t="s">
        <v>43</v>
      </c>
      <c r="P256" s="3">
        <v>0</v>
      </c>
      <c r="Q256" s="3" t="s">
        <v>43</v>
      </c>
      <c r="R256" s="3">
        <v>0</v>
      </c>
      <c r="S256" s="3" t="s">
        <v>803</v>
      </c>
      <c r="T256" s="3">
        <v>2.25</v>
      </c>
      <c r="U256" s="3" t="s">
        <v>43</v>
      </c>
      <c r="V256" s="3">
        <v>0</v>
      </c>
      <c r="W256" s="3">
        <v>2.25</v>
      </c>
      <c r="X256" s="3">
        <v>1.01</v>
      </c>
      <c r="Y256" s="3" t="s">
        <v>799</v>
      </c>
      <c r="Z256" s="3" t="s">
        <v>799</v>
      </c>
      <c r="AA256" s="3" t="s">
        <v>799</v>
      </c>
      <c r="AB256" s="3">
        <v>0</v>
      </c>
      <c r="AC256" s="3">
        <v>0</v>
      </c>
      <c r="AD256" s="5">
        <f t="shared" ref="AD256:AD282" si="32">H256+X256+AC256</f>
        <v>39.059999999999995</v>
      </c>
      <c r="AE256" s="3"/>
    </row>
    <row r="257" spans="1:31" ht="41.4" x14ac:dyDescent="0.25">
      <c r="A257" s="2">
        <v>255</v>
      </c>
      <c r="B257" s="15" t="s">
        <v>804</v>
      </c>
      <c r="C257" s="3" t="s">
        <v>805</v>
      </c>
      <c r="D257" s="21" t="s">
        <v>1042</v>
      </c>
      <c r="E257" s="15" t="s">
        <v>806</v>
      </c>
      <c r="F257" s="3" t="s">
        <v>52</v>
      </c>
      <c r="G257" s="3">
        <v>86.88</v>
      </c>
      <c r="H257" s="3">
        <v>39.1</v>
      </c>
      <c r="I257" s="3" t="s">
        <v>43</v>
      </c>
      <c r="J257" s="3">
        <v>0</v>
      </c>
      <c r="K257" s="3" t="s">
        <v>43</v>
      </c>
      <c r="L257" s="3">
        <v>0</v>
      </c>
      <c r="M257" s="3" t="s">
        <v>43</v>
      </c>
      <c r="N257" s="3">
        <v>0</v>
      </c>
      <c r="O257" s="3" t="s">
        <v>43</v>
      </c>
      <c r="P257" s="3">
        <v>0</v>
      </c>
      <c r="Q257" s="3" t="s">
        <v>43</v>
      </c>
      <c r="R257" s="3">
        <v>0</v>
      </c>
      <c r="S257" s="3" t="s">
        <v>43</v>
      </c>
      <c r="T257" s="3">
        <v>0</v>
      </c>
      <c r="U257" s="3" t="s">
        <v>807</v>
      </c>
      <c r="V257" s="3">
        <v>7</v>
      </c>
      <c r="W257" s="3">
        <v>7</v>
      </c>
      <c r="X257" s="3">
        <v>3.15</v>
      </c>
      <c r="Y257" s="3" t="s">
        <v>799</v>
      </c>
      <c r="Z257" s="3" t="s">
        <v>799</v>
      </c>
      <c r="AA257" s="3" t="s">
        <v>808</v>
      </c>
      <c r="AB257" s="3">
        <v>10</v>
      </c>
      <c r="AC257" s="3">
        <v>1</v>
      </c>
      <c r="AD257" s="5">
        <f>H257+X257+AC257</f>
        <v>43.25</v>
      </c>
      <c r="AE257" s="3"/>
    </row>
    <row r="258" spans="1:31" ht="27.6" x14ac:dyDescent="0.25">
      <c r="A258" s="2">
        <v>256</v>
      </c>
      <c r="B258" s="15" t="s">
        <v>809</v>
      </c>
      <c r="C258" s="3" t="s">
        <v>810</v>
      </c>
      <c r="D258" s="21" t="s">
        <v>1042</v>
      </c>
      <c r="E258" s="15" t="s">
        <v>811</v>
      </c>
      <c r="F258" s="3" t="s">
        <v>324</v>
      </c>
      <c r="G258" s="50">
        <v>82.04</v>
      </c>
      <c r="H258" s="50">
        <v>36.92</v>
      </c>
      <c r="I258" s="50" t="s">
        <v>43</v>
      </c>
      <c r="J258" s="50">
        <v>0</v>
      </c>
      <c r="K258" s="50" t="s">
        <v>43</v>
      </c>
      <c r="L258" s="50">
        <v>0</v>
      </c>
      <c r="M258" s="50" t="s">
        <v>43</v>
      </c>
      <c r="N258" s="50">
        <v>0</v>
      </c>
      <c r="O258" s="3"/>
      <c r="P258" s="50">
        <v>0</v>
      </c>
      <c r="Q258" s="3" t="s">
        <v>43</v>
      </c>
      <c r="R258" s="3">
        <v>0</v>
      </c>
      <c r="S258" s="3" t="s">
        <v>43</v>
      </c>
      <c r="T258" s="3">
        <v>0</v>
      </c>
      <c r="U258" s="50" t="s">
        <v>812</v>
      </c>
      <c r="V258" s="50">
        <v>10</v>
      </c>
      <c r="W258" s="50">
        <v>10</v>
      </c>
      <c r="X258" s="50">
        <v>4.5</v>
      </c>
      <c r="Y258" s="50" t="s">
        <v>383</v>
      </c>
      <c r="Z258" s="3" t="s">
        <v>799</v>
      </c>
      <c r="AA258" s="3" t="s">
        <v>813</v>
      </c>
      <c r="AB258" s="50">
        <v>2</v>
      </c>
      <c r="AC258" s="50">
        <v>0.2</v>
      </c>
      <c r="AD258" s="5">
        <f t="shared" si="32"/>
        <v>41.620000000000005</v>
      </c>
      <c r="AE258" s="3"/>
    </row>
    <row r="259" spans="1:31" ht="41.4" x14ac:dyDescent="0.25">
      <c r="A259" s="2">
        <v>257</v>
      </c>
      <c r="B259" s="15" t="s">
        <v>814</v>
      </c>
      <c r="C259" s="3" t="s">
        <v>815</v>
      </c>
      <c r="D259" s="21" t="s">
        <v>1042</v>
      </c>
      <c r="E259" s="15" t="s">
        <v>816</v>
      </c>
      <c r="F259" s="3" t="s">
        <v>80</v>
      </c>
      <c r="G259" s="3">
        <v>88.14</v>
      </c>
      <c r="H259" s="3">
        <v>39.659999999999997</v>
      </c>
      <c r="I259" s="50" t="s">
        <v>43</v>
      </c>
      <c r="J259" s="50">
        <v>0</v>
      </c>
      <c r="K259" s="50" t="s">
        <v>43</v>
      </c>
      <c r="L259" s="50">
        <v>0</v>
      </c>
      <c r="M259" s="50" t="s">
        <v>43</v>
      </c>
      <c r="N259" s="50">
        <v>0</v>
      </c>
      <c r="O259" s="50" t="s">
        <v>43</v>
      </c>
      <c r="P259" s="50">
        <v>0</v>
      </c>
      <c r="Q259" s="50" t="s">
        <v>43</v>
      </c>
      <c r="R259" s="50">
        <v>0</v>
      </c>
      <c r="S259" s="50" t="s">
        <v>43</v>
      </c>
      <c r="T259" s="50">
        <v>0</v>
      </c>
      <c r="U259" s="50" t="s">
        <v>817</v>
      </c>
      <c r="V259" s="50">
        <v>7</v>
      </c>
      <c r="W259" s="50">
        <v>7</v>
      </c>
      <c r="X259" s="50">
        <v>3.15</v>
      </c>
      <c r="Y259" s="3" t="s">
        <v>799</v>
      </c>
      <c r="Z259" s="3" t="s">
        <v>799</v>
      </c>
      <c r="AA259" s="50" t="s">
        <v>818</v>
      </c>
      <c r="AB259" s="50">
        <v>2</v>
      </c>
      <c r="AC259" s="50">
        <v>0.2</v>
      </c>
      <c r="AD259" s="5">
        <f t="shared" si="32"/>
        <v>43.01</v>
      </c>
      <c r="AE259" s="50"/>
    </row>
    <row r="260" spans="1:31" x14ac:dyDescent="0.25">
      <c r="A260" s="2">
        <v>258</v>
      </c>
      <c r="B260" s="15" t="s">
        <v>819</v>
      </c>
      <c r="C260" s="15" t="s">
        <v>820</v>
      </c>
      <c r="D260" s="21" t="s">
        <v>1042</v>
      </c>
      <c r="E260" s="15" t="s">
        <v>821</v>
      </c>
      <c r="F260" s="15" t="s">
        <v>38</v>
      </c>
      <c r="G260" s="15">
        <v>89.21</v>
      </c>
      <c r="H260" s="15" t="s">
        <v>822</v>
      </c>
      <c r="I260" s="15" t="s">
        <v>43</v>
      </c>
      <c r="J260" s="15">
        <v>0</v>
      </c>
      <c r="K260" s="15" t="s">
        <v>43</v>
      </c>
      <c r="L260" s="15">
        <v>0</v>
      </c>
      <c r="M260" s="15" t="s">
        <v>43</v>
      </c>
      <c r="N260" s="15">
        <v>0</v>
      </c>
      <c r="O260" s="15" t="s">
        <v>43</v>
      </c>
      <c r="P260" s="15">
        <v>0</v>
      </c>
      <c r="Q260" s="15" t="s">
        <v>43</v>
      </c>
      <c r="R260" s="15">
        <v>0</v>
      </c>
      <c r="S260" s="15" t="s">
        <v>43</v>
      </c>
      <c r="T260" s="15">
        <v>0</v>
      </c>
      <c r="U260" s="50" t="s">
        <v>823</v>
      </c>
      <c r="V260" s="15" t="s">
        <v>824</v>
      </c>
      <c r="W260" s="15">
        <f>J260+L260+N260+P260+R260+T260+V260</f>
        <v>7</v>
      </c>
      <c r="X260" s="15" t="s">
        <v>825</v>
      </c>
      <c r="Y260" s="3" t="s">
        <v>799</v>
      </c>
      <c r="Z260" s="3" t="s">
        <v>799</v>
      </c>
      <c r="AA260" s="3" t="s">
        <v>826</v>
      </c>
      <c r="AB260" s="15" t="s">
        <v>827</v>
      </c>
      <c r="AC260" s="3">
        <f>1*0.1</f>
        <v>0.1</v>
      </c>
      <c r="AD260" s="5">
        <f>H260+X260+AC260</f>
        <v>43.39</v>
      </c>
      <c r="AE260" s="3"/>
    </row>
    <row r="261" spans="1:31" ht="27.6" x14ac:dyDescent="0.25">
      <c r="A261" s="2">
        <v>259</v>
      </c>
      <c r="B261" s="15" t="s">
        <v>828</v>
      </c>
      <c r="C261" s="15" t="s">
        <v>829</v>
      </c>
      <c r="D261" s="21" t="s">
        <v>1042</v>
      </c>
      <c r="E261" s="15" t="s">
        <v>830</v>
      </c>
      <c r="F261" s="15" t="s">
        <v>38</v>
      </c>
      <c r="G261" s="15">
        <v>84.96</v>
      </c>
      <c r="H261" s="15" t="s">
        <v>831</v>
      </c>
      <c r="I261" s="15" t="s">
        <v>43</v>
      </c>
      <c r="J261" s="15">
        <v>0</v>
      </c>
      <c r="K261" s="15" t="s">
        <v>43</v>
      </c>
      <c r="L261" s="15">
        <v>0</v>
      </c>
      <c r="M261" s="15" t="s">
        <v>43</v>
      </c>
      <c r="N261" s="15">
        <v>0</v>
      </c>
      <c r="O261" s="15" t="s">
        <v>43</v>
      </c>
      <c r="P261" s="15">
        <v>0</v>
      </c>
      <c r="Q261" s="15" t="s">
        <v>43</v>
      </c>
      <c r="R261" s="15">
        <v>0</v>
      </c>
      <c r="S261" s="15" t="s">
        <v>43</v>
      </c>
      <c r="T261" s="15">
        <v>0</v>
      </c>
      <c r="U261" s="15" t="s">
        <v>43</v>
      </c>
      <c r="V261" s="15">
        <v>0</v>
      </c>
      <c r="W261" s="15">
        <v>0</v>
      </c>
      <c r="X261" s="15">
        <v>0</v>
      </c>
      <c r="Y261" s="3" t="s">
        <v>832</v>
      </c>
      <c r="Z261" s="3" t="s">
        <v>833</v>
      </c>
      <c r="AA261" s="3" t="s">
        <v>799</v>
      </c>
      <c r="AB261" s="3">
        <v>5</v>
      </c>
      <c r="AC261" s="3">
        <v>0.5</v>
      </c>
      <c r="AD261" s="5">
        <f t="shared" si="32"/>
        <v>38.729999999999997</v>
      </c>
      <c r="AE261" s="3"/>
    </row>
    <row r="262" spans="1:31" ht="96.6" x14ac:dyDescent="0.25">
      <c r="A262" s="2">
        <v>260</v>
      </c>
      <c r="B262" s="15" t="s">
        <v>834</v>
      </c>
      <c r="C262" s="3" t="s">
        <v>835</v>
      </c>
      <c r="D262" s="21" t="s">
        <v>1042</v>
      </c>
      <c r="E262" s="15" t="s">
        <v>836</v>
      </c>
      <c r="F262" s="3" t="s">
        <v>381</v>
      </c>
      <c r="G262" s="3">
        <v>89.25</v>
      </c>
      <c r="H262" s="3">
        <v>40.159999999999997</v>
      </c>
      <c r="I262" s="14" t="s">
        <v>837</v>
      </c>
      <c r="J262" s="3">
        <v>3.5</v>
      </c>
      <c r="K262" s="14"/>
      <c r="L262" s="14"/>
      <c r="M262" s="14"/>
      <c r="N262" s="14"/>
      <c r="O262" s="14"/>
      <c r="P262" s="14"/>
      <c r="Q262" s="14"/>
      <c r="R262" s="14"/>
      <c r="S262" s="14"/>
      <c r="T262" s="14"/>
      <c r="U262" s="14" t="s">
        <v>838</v>
      </c>
      <c r="V262" s="3">
        <v>10</v>
      </c>
      <c r="W262" s="3">
        <v>13.5</v>
      </c>
      <c r="X262" s="3">
        <v>6.0750000000000002</v>
      </c>
      <c r="Y262" s="3" t="s">
        <v>839</v>
      </c>
      <c r="Z262" s="14"/>
      <c r="AA262" s="14" t="s">
        <v>840</v>
      </c>
      <c r="AB262" s="3">
        <v>7.75</v>
      </c>
      <c r="AC262" s="3">
        <f>AB262*0.1</f>
        <v>0.77500000000000002</v>
      </c>
      <c r="AD262" s="5">
        <f>H262+X262+AC262</f>
        <v>47.01</v>
      </c>
      <c r="AE262" s="3"/>
    </row>
    <row r="263" spans="1:31" x14ac:dyDescent="0.25">
      <c r="A263" s="2">
        <v>261</v>
      </c>
      <c r="B263" s="15" t="s">
        <v>841</v>
      </c>
      <c r="C263" s="15" t="s">
        <v>842</v>
      </c>
      <c r="D263" s="21" t="s">
        <v>1042</v>
      </c>
      <c r="E263" s="15" t="s">
        <v>843</v>
      </c>
      <c r="F263" s="15" t="s">
        <v>80</v>
      </c>
      <c r="G263" s="15">
        <v>88.32</v>
      </c>
      <c r="H263" s="15" t="s">
        <v>844</v>
      </c>
      <c r="I263" s="15" t="s">
        <v>43</v>
      </c>
      <c r="J263" s="15">
        <v>0</v>
      </c>
      <c r="K263" s="15" t="s">
        <v>43</v>
      </c>
      <c r="L263" s="15">
        <v>0</v>
      </c>
      <c r="M263" s="15" t="s">
        <v>43</v>
      </c>
      <c r="N263" s="15">
        <v>0</v>
      </c>
      <c r="O263" s="15" t="s">
        <v>43</v>
      </c>
      <c r="P263" s="15">
        <v>0</v>
      </c>
      <c r="Q263" s="15" t="s">
        <v>43</v>
      </c>
      <c r="R263" s="15">
        <v>0</v>
      </c>
      <c r="S263" s="15" t="s">
        <v>43</v>
      </c>
      <c r="T263" s="15">
        <v>0</v>
      </c>
      <c r="U263" s="15" t="s">
        <v>43</v>
      </c>
      <c r="V263" s="15">
        <v>0</v>
      </c>
      <c r="W263" s="15">
        <v>0</v>
      </c>
      <c r="X263" s="15">
        <v>0</v>
      </c>
      <c r="Y263" s="3" t="s">
        <v>799</v>
      </c>
      <c r="Z263" s="3" t="s">
        <v>799</v>
      </c>
      <c r="AA263" s="3" t="s">
        <v>799</v>
      </c>
      <c r="AB263" s="15">
        <v>0</v>
      </c>
      <c r="AC263" s="15">
        <f>0*0.1</f>
        <v>0</v>
      </c>
      <c r="AD263" s="5">
        <f t="shared" si="32"/>
        <v>39.74</v>
      </c>
      <c r="AE263" s="15"/>
    </row>
    <row r="264" spans="1:31" x14ac:dyDescent="0.25">
      <c r="A264" s="2">
        <v>262</v>
      </c>
      <c r="B264" s="15" t="s">
        <v>845</v>
      </c>
      <c r="C264" s="15" t="s">
        <v>846</v>
      </c>
      <c r="D264" s="21" t="s">
        <v>1042</v>
      </c>
      <c r="E264" s="15" t="s">
        <v>847</v>
      </c>
      <c r="F264" s="15" t="s">
        <v>42</v>
      </c>
      <c r="G264" s="15">
        <v>82.96</v>
      </c>
      <c r="H264" s="15">
        <v>37.33</v>
      </c>
      <c r="I264" s="15" t="s">
        <v>43</v>
      </c>
      <c r="J264" s="15">
        <v>0</v>
      </c>
      <c r="K264" s="15" t="s">
        <v>43</v>
      </c>
      <c r="L264" s="15">
        <v>0</v>
      </c>
      <c r="M264" s="15" t="s">
        <v>43</v>
      </c>
      <c r="N264" s="15">
        <v>0</v>
      </c>
      <c r="O264" s="15" t="s">
        <v>43</v>
      </c>
      <c r="P264" s="15">
        <v>0</v>
      </c>
      <c r="Q264" s="15" t="s">
        <v>43</v>
      </c>
      <c r="R264" s="15">
        <v>0</v>
      </c>
      <c r="S264" s="15" t="s">
        <v>43</v>
      </c>
      <c r="T264" s="15">
        <v>0</v>
      </c>
      <c r="U264" s="15" t="s">
        <v>43</v>
      </c>
      <c r="V264" s="15">
        <v>0</v>
      </c>
      <c r="W264" s="15">
        <v>0</v>
      </c>
      <c r="X264" s="15">
        <v>0</v>
      </c>
      <c r="Y264" s="3" t="s">
        <v>799</v>
      </c>
      <c r="Z264" s="3" t="s">
        <v>799</v>
      </c>
      <c r="AA264" s="3" t="s">
        <v>848</v>
      </c>
      <c r="AB264" s="15" t="s">
        <v>849</v>
      </c>
      <c r="AC264" s="15" t="s">
        <v>850</v>
      </c>
      <c r="AD264" s="5">
        <f t="shared" si="32"/>
        <v>37.379999999999995</v>
      </c>
      <c r="AE264" s="15"/>
    </row>
    <row r="265" spans="1:31" ht="27.6" x14ac:dyDescent="0.25">
      <c r="A265" s="2">
        <v>263</v>
      </c>
      <c r="B265" s="15" t="s">
        <v>851</v>
      </c>
      <c r="C265" s="15" t="s">
        <v>852</v>
      </c>
      <c r="D265" s="21" t="s">
        <v>1042</v>
      </c>
      <c r="E265" s="15" t="s">
        <v>853</v>
      </c>
      <c r="F265" s="15" t="s">
        <v>168</v>
      </c>
      <c r="G265" s="15">
        <v>85.72</v>
      </c>
      <c r="H265" s="15">
        <v>38.57</v>
      </c>
      <c r="I265" s="15" t="s">
        <v>43</v>
      </c>
      <c r="J265" s="15">
        <v>0</v>
      </c>
      <c r="K265" s="15" t="s">
        <v>43</v>
      </c>
      <c r="L265" s="15">
        <v>0</v>
      </c>
      <c r="M265" s="15" t="s">
        <v>43</v>
      </c>
      <c r="N265" s="15">
        <v>0</v>
      </c>
      <c r="O265" s="15" t="s">
        <v>43</v>
      </c>
      <c r="P265" s="15">
        <v>0</v>
      </c>
      <c r="Q265" s="15" t="s">
        <v>43</v>
      </c>
      <c r="R265" s="15">
        <v>0</v>
      </c>
      <c r="S265" s="15" t="s">
        <v>43</v>
      </c>
      <c r="T265" s="15">
        <v>0</v>
      </c>
      <c r="U265" s="3" t="s">
        <v>854</v>
      </c>
      <c r="V265" s="15">
        <v>10</v>
      </c>
      <c r="W265" s="15">
        <v>10</v>
      </c>
      <c r="X265" s="15">
        <v>4.5</v>
      </c>
      <c r="Y265" s="3" t="s">
        <v>855</v>
      </c>
      <c r="Z265" s="3" t="s">
        <v>799</v>
      </c>
      <c r="AA265" s="3" t="s">
        <v>856</v>
      </c>
      <c r="AB265" s="15" t="s">
        <v>857</v>
      </c>
      <c r="AC265" s="15" t="s">
        <v>858</v>
      </c>
      <c r="AD265" s="5">
        <f t="shared" si="32"/>
        <v>43.32</v>
      </c>
      <c r="AE265" s="15"/>
    </row>
    <row r="266" spans="1:31" ht="27.6" x14ac:dyDescent="0.25">
      <c r="A266" s="2">
        <v>264</v>
      </c>
      <c r="B266" s="15" t="s">
        <v>859</v>
      </c>
      <c r="C266" s="15" t="s">
        <v>860</v>
      </c>
      <c r="D266" s="21" t="s">
        <v>1042</v>
      </c>
      <c r="E266" s="15" t="s">
        <v>861</v>
      </c>
      <c r="F266" s="15" t="s">
        <v>244</v>
      </c>
      <c r="G266" s="15">
        <v>87.86</v>
      </c>
      <c r="H266" s="15">
        <v>39.54</v>
      </c>
      <c r="I266" s="15" t="s">
        <v>43</v>
      </c>
      <c r="J266" s="15">
        <v>0</v>
      </c>
      <c r="K266" s="15" t="s">
        <v>43</v>
      </c>
      <c r="L266" s="15">
        <v>0</v>
      </c>
      <c r="M266" s="15" t="s">
        <v>43</v>
      </c>
      <c r="N266" s="15">
        <v>0</v>
      </c>
      <c r="O266" s="15" t="s">
        <v>43</v>
      </c>
      <c r="P266" s="15">
        <v>0</v>
      </c>
      <c r="Q266" s="15" t="s">
        <v>43</v>
      </c>
      <c r="R266" s="15">
        <v>0</v>
      </c>
      <c r="S266" s="15" t="s">
        <v>43</v>
      </c>
      <c r="T266" s="15">
        <v>0</v>
      </c>
      <c r="U266" s="3" t="s">
        <v>862</v>
      </c>
      <c r="V266" s="15">
        <v>7</v>
      </c>
      <c r="W266" s="15">
        <v>7</v>
      </c>
      <c r="X266" s="15">
        <v>3.15</v>
      </c>
      <c r="Y266" s="3" t="s">
        <v>799</v>
      </c>
      <c r="Z266" s="3" t="s">
        <v>799</v>
      </c>
      <c r="AA266" s="3" t="s">
        <v>799</v>
      </c>
      <c r="AB266" s="15">
        <v>0</v>
      </c>
      <c r="AC266" s="15">
        <f>0*0.1</f>
        <v>0</v>
      </c>
      <c r="AD266" s="5">
        <f t="shared" si="32"/>
        <v>42.69</v>
      </c>
      <c r="AE266" s="15"/>
    </row>
    <row r="267" spans="1:31" ht="41.4" x14ac:dyDescent="0.25">
      <c r="A267" s="2">
        <v>265</v>
      </c>
      <c r="B267" s="15" t="s">
        <v>863</v>
      </c>
      <c r="C267" s="15" t="s">
        <v>864</v>
      </c>
      <c r="D267" s="21" t="s">
        <v>1042</v>
      </c>
      <c r="E267" s="15" t="s">
        <v>865</v>
      </c>
      <c r="F267" s="15" t="s">
        <v>337</v>
      </c>
      <c r="G267" s="15">
        <v>85.63</v>
      </c>
      <c r="H267" s="15">
        <v>38.53</v>
      </c>
      <c r="I267" s="15" t="s">
        <v>43</v>
      </c>
      <c r="J267" s="15">
        <v>0</v>
      </c>
      <c r="K267" s="15" t="s">
        <v>43</v>
      </c>
      <c r="L267" s="15">
        <v>0</v>
      </c>
      <c r="M267" s="15" t="s">
        <v>43</v>
      </c>
      <c r="N267" s="15">
        <v>0</v>
      </c>
      <c r="O267" s="15" t="s">
        <v>43</v>
      </c>
      <c r="P267" s="15">
        <v>0</v>
      </c>
      <c r="Q267" s="15" t="s">
        <v>43</v>
      </c>
      <c r="R267" s="15">
        <v>0</v>
      </c>
      <c r="S267" s="15" t="s">
        <v>43</v>
      </c>
      <c r="T267" s="15">
        <v>0</v>
      </c>
      <c r="U267" s="3" t="s">
        <v>866</v>
      </c>
      <c r="V267" s="15" t="s">
        <v>867</v>
      </c>
      <c r="W267" s="15" t="s">
        <v>867</v>
      </c>
      <c r="X267" s="15" t="s">
        <v>867</v>
      </c>
      <c r="Y267" s="3" t="s">
        <v>868</v>
      </c>
      <c r="Z267" s="3" t="s">
        <v>799</v>
      </c>
      <c r="AA267" s="3" t="s">
        <v>799</v>
      </c>
      <c r="AB267" s="15">
        <v>1</v>
      </c>
      <c r="AC267" s="15">
        <v>0.1</v>
      </c>
      <c r="AD267" s="5">
        <f t="shared" si="32"/>
        <v>38.630000000000003</v>
      </c>
      <c r="AE267" s="3"/>
    </row>
    <row r="268" spans="1:31" ht="27.6" x14ac:dyDescent="0.25">
      <c r="A268" s="2">
        <v>266</v>
      </c>
      <c r="B268" s="15" t="s">
        <v>869</v>
      </c>
      <c r="C268" s="15" t="s">
        <v>870</v>
      </c>
      <c r="D268" s="21" t="s">
        <v>1042</v>
      </c>
      <c r="E268" s="15" t="s">
        <v>871</v>
      </c>
      <c r="F268" s="15" t="s">
        <v>113</v>
      </c>
      <c r="G268" s="15">
        <v>89.52</v>
      </c>
      <c r="H268" s="15" t="s">
        <v>872</v>
      </c>
      <c r="I268" s="15" t="s">
        <v>43</v>
      </c>
      <c r="J268" s="15">
        <v>0</v>
      </c>
      <c r="K268" s="15" t="s">
        <v>43</v>
      </c>
      <c r="L268" s="15">
        <v>0</v>
      </c>
      <c r="M268" s="15" t="s">
        <v>43</v>
      </c>
      <c r="N268" s="15">
        <v>0</v>
      </c>
      <c r="O268" s="15" t="s">
        <v>43</v>
      </c>
      <c r="P268" s="15">
        <v>0</v>
      </c>
      <c r="Q268" s="15" t="s">
        <v>43</v>
      </c>
      <c r="R268" s="15">
        <v>0</v>
      </c>
      <c r="S268" s="15" t="s">
        <v>43</v>
      </c>
      <c r="T268" s="15">
        <v>0</v>
      </c>
      <c r="U268" s="15" t="s">
        <v>43</v>
      </c>
      <c r="V268" s="15">
        <v>0</v>
      </c>
      <c r="W268" s="15">
        <v>0</v>
      </c>
      <c r="X268" s="15">
        <v>0</v>
      </c>
      <c r="Y268" s="15" t="s">
        <v>873</v>
      </c>
      <c r="Z268" s="3" t="s">
        <v>799</v>
      </c>
      <c r="AA268" s="3" t="s">
        <v>799</v>
      </c>
      <c r="AB268" s="15">
        <v>1</v>
      </c>
      <c r="AC268" s="15">
        <v>0.1</v>
      </c>
      <c r="AD268" s="5">
        <f t="shared" si="32"/>
        <v>40.380000000000003</v>
      </c>
      <c r="AE268" s="15"/>
    </row>
    <row r="269" spans="1:31" x14ac:dyDescent="0.25">
      <c r="A269" s="2">
        <v>267</v>
      </c>
      <c r="B269" s="15" t="s">
        <v>874</v>
      </c>
      <c r="C269" s="15" t="s">
        <v>875</v>
      </c>
      <c r="D269" s="21" t="s">
        <v>1042</v>
      </c>
      <c r="E269" s="15" t="s">
        <v>876</v>
      </c>
      <c r="F269" s="15" t="s">
        <v>379</v>
      </c>
      <c r="G269" s="15">
        <v>84.03</v>
      </c>
      <c r="H269" s="15" t="s">
        <v>877</v>
      </c>
      <c r="I269" s="15" t="s">
        <v>43</v>
      </c>
      <c r="J269" s="15">
        <v>0</v>
      </c>
      <c r="K269" s="15" t="s">
        <v>43</v>
      </c>
      <c r="L269" s="15">
        <v>0</v>
      </c>
      <c r="M269" s="15" t="s">
        <v>43</v>
      </c>
      <c r="N269" s="15">
        <v>0</v>
      </c>
      <c r="O269" s="15" t="s">
        <v>43</v>
      </c>
      <c r="P269" s="15">
        <v>0</v>
      </c>
      <c r="Q269" s="15" t="s">
        <v>43</v>
      </c>
      <c r="R269" s="15">
        <v>0</v>
      </c>
      <c r="S269" s="15" t="s">
        <v>43</v>
      </c>
      <c r="T269" s="15">
        <v>0</v>
      </c>
      <c r="U269" s="15" t="s">
        <v>43</v>
      </c>
      <c r="V269" s="15">
        <v>0</v>
      </c>
      <c r="W269" s="15">
        <v>0</v>
      </c>
      <c r="X269" s="15">
        <v>0</v>
      </c>
      <c r="Y269" s="3" t="s">
        <v>799</v>
      </c>
      <c r="Z269" s="3" t="s">
        <v>799</v>
      </c>
      <c r="AA269" s="3" t="s">
        <v>799</v>
      </c>
      <c r="AB269" s="15" t="s">
        <v>184</v>
      </c>
      <c r="AC269" s="15" t="s">
        <v>184</v>
      </c>
      <c r="AD269" s="5">
        <f t="shared" si="32"/>
        <v>37.81</v>
      </c>
      <c r="AE269" s="15"/>
    </row>
    <row r="270" spans="1:31" ht="27.6" x14ac:dyDescent="0.25">
      <c r="A270" s="2">
        <v>268</v>
      </c>
      <c r="B270" s="15" t="s">
        <v>878</v>
      </c>
      <c r="C270" s="15" t="s">
        <v>879</v>
      </c>
      <c r="D270" s="21" t="s">
        <v>1042</v>
      </c>
      <c r="E270" s="15" t="s">
        <v>880</v>
      </c>
      <c r="F270" s="15" t="s">
        <v>33</v>
      </c>
      <c r="G270" s="15">
        <v>86.46</v>
      </c>
      <c r="H270" s="15" t="s">
        <v>881</v>
      </c>
      <c r="I270" s="15" t="s">
        <v>43</v>
      </c>
      <c r="J270" s="15">
        <v>0</v>
      </c>
      <c r="K270" s="15" t="s">
        <v>43</v>
      </c>
      <c r="L270" s="15">
        <v>0</v>
      </c>
      <c r="M270" s="15" t="s">
        <v>43</v>
      </c>
      <c r="N270" s="15">
        <v>0</v>
      </c>
      <c r="O270" s="15" t="s">
        <v>43</v>
      </c>
      <c r="P270" s="15">
        <v>0</v>
      </c>
      <c r="Q270" s="15" t="s">
        <v>43</v>
      </c>
      <c r="R270" s="15">
        <v>0</v>
      </c>
      <c r="S270" s="15" t="s">
        <v>43</v>
      </c>
      <c r="T270" s="15">
        <v>0</v>
      </c>
      <c r="U270" s="15" t="s">
        <v>882</v>
      </c>
      <c r="V270" s="15" t="s">
        <v>883</v>
      </c>
      <c r="W270" s="15" t="s">
        <v>883</v>
      </c>
      <c r="X270" s="15" t="s">
        <v>884</v>
      </c>
      <c r="Y270" s="3" t="s">
        <v>799</v>
      </c>
      <c r="Z270" s="3" t="s">
        <v>799</v>
      </c>
      <c r="AA270" s="3" t="s">
        <v>799</v>
      </c>
      <c r="AB270" s="15" t="s">
        <v>184</v>
      </c>
      <c r="AC270" s="15" t="s">
        <v>184</v>
      </c>
      <c r="AD270" s="5">
        <f t="shared" si="32"/>
        <v>40.709999999999994</v>
      </c>
      <c r="AE270" s="15"/>
    </row>
    <row r="271" spans="1:31" x14ac:dyDescent="0.25">
      <c r="A271" s="2">
        <v>269</v>
      </c>
      <c r="B271" s="15" t="s">
        <v>885</v>
      </c>
      <c r="C271" s="15" t="s">
        <v>886</v>
      </c>
      <c r="D271" s="21" t="s">
        <v>1042</v>
      </c>
      <c r="E271" s="15" t="s">
        <v>887</v>
      </c>
      <c r="F271" s="15" t="s">
        <v>88</v>
      </c>
      <c r="G271" s="15">
        <v>90.2</v>
      </c>
      <c r="H271" s="15">
        <f>90.2*0.45</f>
        <v>40.590000000000003</v>
      </c>
      <c r="I271" s="15" t="s">
        <v>43</v>
      </c>
      <c r="J271" s="15">
        <v>0</v>
      </c>
      <c r="K271" s="15" t="s">
        <v>43</v>
      </c>
      <c r="L271" s="15">
        <v>0</v>
      </c>
      <c r="M271" s="15" t="s">
        <v>43</v>
      </c>
      <c r="N271" s="15">
        <v>0</v>
      </c>
      <c r="O271" s="15" t="s">
        <v>43</v>
      </c>
      <c r="P271" s="15">
        <v>0</v>
      </c>
      <c r="Q271" s="15" t="s">
        <v>43</v>
      </c>
      <c r="R271" s="15">
        <v>0</v>
      </c>
      <c r="S271" s="15" t="s">
        <v>43</v>
      </c>
      <c r="T271" s="15">
        <v>0</v>
      </c>
      <c r="U271" s="15" t="s">
        <v>888</v>
      </c>
      <c r="V271" s="15">
        <v>10</v>
      </c>
      <c r="W271" s="15">
        <v>10</v>
      </c>
      <c r="X271" s="15">
        <v>4.5</v>
      </c>
      <c r="Y271" s="15" t="s">
        <v>889</v>
      </c>
      <c r="Z271" s="3" t="s">
        <v>799</v>
      </c>
      <c r="AA271" s="3" t="s">
        <v>799</v>
      </c>
      <c r="AB271" s="15">
        <v>3</v>
      </c>
      <c r="AC271" s="15">
        <v>0.3</v>
      </c>
      <c r="AD271" s="5">
        <f t="shared" si="32"/>
        <v>45.39</v>
      </c>
      <c r="AE271" s="3"/>
    </row>
    <row r="272" spans="1:31" ht="27.6" x14ac:dyDescent="0.25">
      <c r="A272" s="2">
        <v>270</v>
      </c>
      <c r="B272" s="15" t="s">
        <v>890</v>
      </c>
      <c r="C272" s="15" t="s">
        <v>891</v>
      </c>
      <c r="D272" s="21" t="s">
        <v>1042</v>
      </c>
      <c r="E272" s="15" t="s">
        <v>892</v>
      </c>
      <c r="F272" s="15" t="s">
        <v>159</v>
      </c>
      <c r="G272" s="15">
        <v>87.43</v>
      </c>
      <c r="H272" s="15">
        <v>39.340000000000003</v>
      </c>
      <c r="I272" s="15" t="s">
        <v>43</v>
      </c>
      <c r="J272" s="15">
        <v>0</v>
      </c>
      <c r="K272" s="15" t="s">
        <v>43</v>
      </c>
      <c r="L272" s="15">
        <v>0</v>
      </c>
      <c r="M272" s="15" t="s">
        <v>43</v>
      </c>
      <c r="N272" s="15">
        <v>0</v>
      </c>
      <c r="O272" s="15" t="s">
        <v>43</v>
      </c>
      <c r="P272" s="15">
        <v>0</v>
      </c>
      <c r="Q272" s="15" t="s">
        <v>43</v>
      </c>
      <c r="R272" s="15">
        <v>0</v>
      </c>
      <c r="S272" s="15" t="s">
        <v>43</v>
      </c>
      <c r="T272" s="15">
        <v>0</v>
      </c>
      <c r="U272" s="15" t="s">
        <v>893</v>
      </c>
      <c r="V272" s="15">
        <v>10</v>
      </c>
      <c r="W272" s="15">
        <v>10</v>
      </c>
      <c r="X272" s="15">
        <v>4.5</v>
      </c>
      <c r="Y272" s="3" t="s">
        <v>799</v>
      </c>
      <c r="Z272" s="3" t="s">
        <v>799</v>
      </c>
      <c r="AA272" s="3" t="s">
        <v>799</v>
      </c>
      <c r="AB272" s="15">
        <v>0</v>
      </c>
      <c r="AC272" s="15">
        <v>0</v>
      </c>
      <c r="AD272" s="5">
        <f t="shared" si="32"/>
        <v>43.84</v>
      </c>
      <c r="AE272" s="15"/>
    </row>
    <row r="273" spans="1:31" ht="55.2" x14ac:dyDescent="0.25">
      <c r="A273" s="2">
        <v>271</v>
      </c>
      <c r="B273" s="15" t="s">
        <v>894</v>
      </c>
      <c r="C273" s="15" t="s">
        <v>895</v>
      </c>
      <c r="D273" s="21" t="s">
        <v>1042</v>
      </c>
      <c r="E273" s="15" t="s">
        <v>896</v>
      </c>
      <c r="F273" s="15" t="s">
        <v>421</v>
      </c>
      <c r="G273" s="15">
        <v>88.18</v>
      </c>
      <c r="H273" s="15">
        <v>39.68</v>
      </c>
      <c r="I273" s="15" t="s">
        <v>43</v>
      </c>
      <c r="J273" s="15">
        <v>0</v>
      </c>
      <c r="K273" s="15" t="s">
        <v>43</v>
      </c>
      <c r="L273" s="15">
        <v>0</v>
      </c>
      <c r="M273" s="15" t="s">
        <v>43</v>
      </c>
      <c r="N273" s="15">
        <v>0</v>
      </c>
      <c r="O273" s="15" t="s">
        <v>43</v>
      </c>
      <c r="P273" s="15">
        <v>0</v>
      </c>
      <c r="Q273" s="15" t="s">
        <v>43</v>
      </c>
      <c r="R273" s="15">
        <v>0</v>
      </c>
      <c r="S273" s="15" t="s">
        <v>43</v>
      </c>
      <c r="T273" s="15">
        <v>0</v>
      </c>
      <c r="U273" s="15" t="s">
        <v>897</v>
      </c>
      <c r="V273" s="15">
        <v>7</v>
      </c>
      <c r="W273" s="15">
        <v>7</v>
      </c>
      <c r="X273" s="15">
        <v>3.15</v>
      </c>
      <c r="Y273" s="15" t="s">
        <v>898</v>
      </c>
      <c r="Z273" s="3" t="s">
        <v>799</v>
      </c>
      <c r="AA273" s="15" t="s">
        <v>899</v>
      </c>
      <c r="AB273" s="15" t="s">
        <v>900</v>
      </c>
      <c r="AC273" s="15" t="s">
        <v>901</v>
      </c>
      <c r="AD273" s="5">
        <f t="shared" si="32"/>
        <v>43.18</v>
      </c>
      <c r="AE273" s="15"/>
    </row>
    <row r="274" spans="1:31" ht="193.2" x14ac:dyDescent="0.25">
      <c r="A274" s="2">
        <v>272</v>
      </c>
      <c r="B274" s="15" t="s">
        <v>902</v>
      </c>
      <c r="C274" s="15" t="s">
        <v>903</v>
      </c>
      <c r="D274" s="21" t="s">
        <v>1042</v>
      </c>
      <c r="E274" s="15" t="s">
        <v>904</v>
      </c>
      <c r="F274" s="15" t="s">
        <v>211</v>
      </c>
      <c r="G274" s="15">
        <v>88.66</v>
      </c>
      <c r="H274" s="15">
        <v>39.9</v>
      </c>
      <c r="I274" s="15" t="s">
        <v>43</v>
      </c>
      <c r="J274" s="15" t="s">
        <v>184</v>
      </c>
      <c r="K274" s="15" t="s">
        <v>43</v>
      </c>
      <c r="L274" s="15" t="s">
        <v>184</v>
      </c>
      <c r="M274" s="15" t="s">
        <v>43</v>
      </c>
      <c r="N274" s="15" t="s">
        <v>184</v>
      </c>
      <c r="O274" s="3" t="s">
        <v>905</v>
      </c>
      <c r="P274" s="15" t="s">
        <v>867</v>
      </c>
      <c r="Q274" s="15" t="s">
        <v>43</v>
      </c>
      <c r="R274" s="15" t="s">
        <v>184</v>
      </c>
      <c r="S274" s="15" t="s">
        <v>43</v>
      </c>
      <c r="T274" s="15" t="s">
        <v>184</v>
      </c>
      <c r="U274" s="3" t="s">
        <v>906</v>
      </c>
      <c r="V274" s="15" t="s">
        <v>883</v>
      </c>
      <c r="W274" s="15" t="s">
        <v>883</v>
      </c>
      <c r="X274" s="15" t="s">
        <v>884</v>
      </c>
      <c r="Y274" s="15" t="s">
        <v>799</v>
      </c>
      <c r="Z274" s="3" t="s">
        <v>907</v>
      </c>
      <c r="AA274" s="14" t="s">
        <v>908</v>
      </c>
      <c r="AB274" s="15">
        <v>10</v>
      </c>
      <c r="AC274" s="15">
        <v>1</v>
      </c>
      <c r="AD274" s="5">
        <f t="shared" si="32"/>
        <v>42.699999999999996</v>
      </c>
      <c r="AE274" s="15"/>
    </row>
    <row r="275" spans="1:31" ht="96.6" x14ac:dyDescent="0.25">
      <c r="A275" s="2">
        <v>273</v>
      </c>
      <c r="B275" s="15" t="s">
        <v>909</v>
      </c>
      <c r="C275" s="15" t="s">
        <v>910</v>
      </c>
      <c r="D275" s="21" t="s">
        <v>1042</v>
      </c>
      <c r="E275" s="15" t="s">
        <v>911</v>
      </c>
      <c r="F275" s="15" t="s">
        <v>912</v>
      </c>
      <c r="G275" s="15">
        <v>84.31</v>
      </c>
      <c r="H275" s="15" t="s">
        <v>913</v>
      </c>
      <c r="I275" s="15" t="s">
        <v>43</v>
      </c>
      <c r="J275" s="15" t="s">
        <v>184</v>
      </c>
      <c r="K275" s="15" t="s">
        <v>43</v>
      </c>
      <c r="L275" s="15" t="s">
        <v>184</v>
      </c>
      <c r="M275" s="15" t="s">
        <v>43</v>
      </c>
      <c r="N275" s="15" t="s">
        <v>184</v>
      </c>
      <c r="O275" s="15" t="s">
        <v>43</v>
      </c>
      <c r="P275" s="15" t="s">
        <v>184</v>
      </c>
      <c r="Q275" s="15" t="s">
        <v>43</v>
      </c>
      <c r="R275" s="15" t="s">
        <v>184</v>
      </c>
      <c r="S275" s="15" t="s">
        <v>43</v>
      </c>
      <c r="T275" s="15" t="s">
        <v>184</v>
      </c>
      <c r="U275" s="15" t="s">
        <v>43</v>
      </c>
      <c r="V275" s="15" t="s">
        <v>184</v>
      </c>
      <c r="W275" s="15" t="s">
        <v>184</v>
      </c>
      <c r="X275" s="15">
        <v>0</v>
      </c>
      <c r="Y275" s="14" t="s">
        <v>914</v>
      </c>
      <c r="Z275" s="15" t="s">
        <v>799</v>
      </c>
      <c r="AA275" s="15" t="s">
        <v>799</v>
      </c>
      <c r="AB275" s="15" t="s">
        <v>867</v>
      </c>
      <c r="AC275" s="15" t="s">
        <v>867</v>
      </c>
      <c r="AD275" s="5">
        <f t="shared" si="32"/>
        <v>37.94</v>
      </c>
      <c r="AE275" s="15"/>
    </row>
    <row r="276" spans="1:31" ht="41.4" x14ac:dyDescent="0.25">
      <c r="A276" s="2">
        <v>274</v>
      </c>
      <c r="B276" s="3" t="s">
        <v>915</v>
      </c>
      <c r="C276" s="3" t="s">
        <v>916</v>
      </c>
      <c r="D276" s="21" t="s">
        <v>1042</v>
      </c>
      <c r="E276" s="3" t="s">
        <v>917</v>
      </c>
      <c r="F276" s="3" t="s">
        <v>692</v>
      </c>
      <c r="G276" s="3">
        <v>87.9</v>
      </c>
      <c r="H276" s="3">
        <v>39.56</v>
      </c>
      <c r="I276" s="15" t="s">
        <v>43</v>
      </c>
      <c r="J276" s="15" t="s">
        <v>184</v>
      </c>
      <c r="K276" s="15" t="s">
        <v>43</v>
      </c>
      <c r="L276" s="15" t="s">
        <v>184</v>
      </c>
      <c r="M276" s="15" t="s">
        <v>43</v>
      </c>
      <c r="N276" s="15" t="s">
        <v>184</v>
      </c>
      <c r="O276" s="15" t="s">
        <v>43</v>
      </c>
      <c r="P276" s="15" t="s">
        <v>184</v>
      </c>
      <c r="Q276" s="15" t="s">
        <v>43</v>
      </c>
      <c r="R276" s="15" t="s">
        <v>184</v>
      </c>
      <c r="S276" s="15" t="s">
        <v>43</v>
      </c>
      <c r="T276" s="15" t="s">
        <v>184</v>
      </c>
      <c r="U276" s="3" t="s">
        <v>918</v>
      </c>
      <c r="V276" s="3">
        <v>15</v>
      </c>
      <c r="W276" s="3">
        <v>15</v>
      </c>
      <c r="X276" s="3">
        <v>6.75</v>
      </c>
      <c r="Y276" s="3" t="s">
        <v>238</v>
      </c>
      <c r="Z276" s="3" t="s">
        <v>799</v>
      </c>
      <c r="AA276" s="3" t="s">
        <v>919</v>
      </c>
      <c r="AB276" s="3">
        <v>3</v>
      </c>
      <c r="AC276" s="3">
        <v>0.3</v>
      </c>
      <c r="AD276" s="5">
        <f t="shared" si="32"/>
        <v>46.61</v>
      </c>
      <c r="AE276" s="3"/>
    </row>
    <row r="277" spans="1:31" ht="27.6" x14ac:dyDescent="0.25">
      <c r="A277" s="2">
        <v>275</v>
      </c>
      <c r="B277" s="3" t="s">
        <v>920</v>
      </c>
      <c r="C277" s="3" t="s">
        <v>921</v>
      </c>
      <c r="D277" s="21" t="s">
        <v>1042</v>
      </c>
      <c r="E277" s="3" t="s">
        <v>922</v>
      </c>
      <c r="F277" s="3" t="s">
        <v>33</v>
      </c>
      <c r="G277" s="3">
        <v>86.47</v>
      </c>
      <c r="H277" s="3">
        <v>38.909999999999997</v>
      </c>
      <c r="I277" s="15" t="s">
        <v>43</v>
      </c>
      <c r="J277" s="15" t="s">
        <v>184</v>
      </c>
      <c r="K277" s="15" t="s">
        <v>43</v>
      </c>
      <c r="L277" s="15" t="s">
        <v>184</v>
      </c>
      <c r="M277" s="15" t="s">
        <v>43</v>
      </c>
      <c r="N277" s="15" t="s">
        <v>184</v>
      </c>
      <c r="O277" s="15" t="s">
        <v>43</v>
      </c>
      <c r="P277" s="15" t="s">
        <v>184</v>
      </c>
      <c r="Q277" s="15" t="s">
        <v>43</v>
      </c>
      <c r="R277" s="15" t="s">
        <v>184</v>
      </c>
      <c r="S277" s="15" t="s">
        <v>43</v>
      </c>
      <c r="T277" s="15" t="s">
        <v>184</v>
      </c>
      <c r="U277" s="3" t="s">
        <v>923</v>
      </c>
      <c r="V277" s="3">
        <v>4</v>
      </c>
      <c r="W277" s="3">
        <v>4</v>
      </c>
      <c r="X277" s="3">
        <v>1.8</v>
      </c>
      <c r="Y277" s="3" t="s">
        <v>924</v>
      </c>
      <c r="Z277" s="3" t="s">
        <v>799</v>
      </c>
      <c r="AA277" s="3" t="s">
        <v>799</v>
      </c>
      <c r="AB277" s="3">
        <v>1</v>
      </c>
      <c r="AC277" s="3">
        <v>0.1</v>
      </c>
      <c r="AD277" s="5">
        <f t="shared" si="32"/>
        <v>40.809999999999995</v>
      </c>
      <c r="AE277" s="3"/>
    </row>
    <row r="278" spans="1:31" ht="41.4" x14ac:dyDescent="0.25">
      <c r="A278" s="2">
        <v>276</v>
      </c>
      <c r="B278" s="3" t="s">
        <v>925</v>
      </c>
      <c r="C278" s="3" t="s">
        <v>926</v>
      </c>
      <c r="D278" s="21" t="s">
        <v>1042</v>
      </c>
      <c r="E278" s="3" t="s">
        <v>927</v>
      </c>
      <c r="F278" s="3" t="s">
        <v>928</v>
      </c>
      <c r="G278" s="3">
        <v>88.45</v>
      </c>
      <c r="H278" s="3">
        <v>39.799999999999997</v>
      </c>
      <c r="I278" s="15" t="s">
        <v>43</v>
      </c>
      <c r="J278" s="15" t="s">
        <v>184</v>
      </c>
      <c r="K278" s="15" t="s">
        <v>43</v>
      </c>
      <c r="L278" s="15" t="s">
        <v>184</v>
      </c>
      <c r="M278" s="15" t="s">
        <v>43</v>
      </c>
      <c r="N278" s="15" t="s">
        <v>184</v>
      </c>
      <c r="O278" s="15" t="s">
        <v>43</v>
      </c>
      <c r="P278" s="15" t="s">
        <v>184</v>
      </c>
      <c r="Q278" s="15" t="s">
        <v>43</v>
      </c>
      <c r="R278" s="15" t="s">
        <v>184</v>
      </c>
      <c r="S278" s="15" t="s">
        <v>43</v>
      </c>
      <c r="T278" s="15" t="s">
        <v>184</v>
      </c>
      <c r="U278" s="3" t="s">
        <v>929</v>
      </c>
      <c r="V278" s="3">
        <v>7</v>
      </c>
      <c r="W278" s="3">
        <v>7</v>
      </c>
      <c r="X278" s="3">
        <v>3.15</v>
      </c>
      <c r="Y278" s="3" t="s">
        <v>102</v>
      </c>
      <c r="Z278" s="3" t="s">
        <v>799</v>
      </c>
      <c r="AA278" s="3" t="s">
        <v>799</v>
      </c>
      <c r="AB278" s="3">
        <v>1</v>
      </c>
      <c r="AC278" s="3">
        <v>0.1</v>
      </c>
      <c r="AD278" s="5">
        <f t="shared" si="32"/>
        <v>43.05</v>
      </c>
      <c r="AE278" s="25"/>
    </row>
    <row r="279" spans="1:31" ht="69" x14ac:dyDescent="0.25">
      <c r="A279" s="2">
        <v>277</v>
      </c>
      <c r="B279" s="3" t="s">
        <v>930</v>
      </c>
      <c r="C279" s="3" t="s">
        <v>931</v>
      </c>
      <c r="D279" s="21" t="s">
        <v>1042</v>
      </c>
      <c r="E279" s="3" t="s">
        <v>932</v>
      </c>
      <c r="F279" s="3" t="s">
        <v>98</v>
      </c>
      <c r="G279" s="3">
        <v>85.44</v>
      </c>
      <c r="H279" s="3">
        <v>38.450000000000003</v>
      </c>
      <c r="I279" s="15" t="s">
        <v>43</v>
      </c>
      <c r="J279" s="15" t="s">
        <v>184</v>
      </c>
      <c r="K279" s="15" t="s">
        <v>43</v>
      </c>
      <c r="L279" s="15" t="s">
        <v>184</v>
      </c>
      <c r="M279" s="15" t="s">
        <v>43</v>
      </c>
      <c r="N279" s="15" t="s">
        <v>184</v>
      </c>
      <c r="O279" s="15" t="s">
        <v>43</v>
      </c>
      <c r="P279" s="15" t="s">
        <v>184</v>
      </c>
      <c r="Q279" s="3" t="s">
        <v>933</v>
      </c>
      <c r="R279" s="3">
        <v>1.4</v>
      </c>
      <c r="S279" s="15" t="s">
        <v>43</v>
      </c>
      <c r="T279" s="15" t="s">
        <v>184</v>
      </c>
      <c r="U279" s="3" t="s">
        <v>934</v>
      </c>
      <c r="V279" s="3">
        <v>15</v>
      </c>
      <c r="W279" s="3">
        <v>16.399999999999999</v>
      </c>
      <c r="X279" s="3">
        <v>7.38</v>
      </c>
      <c r="Y279" s="3" t="s">
        <v>799</v>
      </c>
      <c r="Z279" s="3" t="s">
        <v>799</v>
      </c>
      <c r="AA279" s="3" t="s">
        <v>799</v>
      </c>
      <c r="AB279" s="3">
        <v>0</v>
      </c>
      <c r="AC279" s="3">
        <v>0</v>
      </c>
      <c r="AD279" s="5">
        <f t="shared" si="32"/>
        <v>45.830000000000005</v>
      </c>
      <c r="AE279" s="3"/>
    </row>
    <row r="280" spans="1:31" x14ac:dyDescent="0.25">
      <c r="A280" s="2">
        <v>278</v>
      </c>
      <c r="B280" s="3" t="s">
        <v>935</v>
      </c>
      <c r="C280" s="3" t="s">
        <v>936</v>
      </c>
      <c r="D280" s="21" t="s">
        <v>1042</v>
      </c>
      <c r="E280" s="15" t="s">
        <v>937</v>
      </c>
      <c r="F280" s="3" t="s">
        <v>165</v>
      </c>
      <c r="G280" s="3">
        <v>84.75</v>
      </c>
      <c r="H280" s="3">
        <v>38.14</v>
      </c>
      <c r="I280" s="15" t="s">
        <v>43</v>
      </c>
      <c r="J280" s="15" t="s">
        <v>184</v>
      </c>
      <c r="K280" s="15" t="s">
        <v>43</v>
      </c>
      <c r="L280" s="15" t="s">
        <v>184</v>
      </c>
      <c r="M280" s="15" t="s">
        <v>43</v>
      </c>
      <c r="N280" s="15" t="s">
        <v>184</v>
      </c>
      <c r="O280" s="15" t="s">
        <v>43</v>
      </c>
      <c r="P280" s="15" t="s">
        <v>184</v>
      </c>
      <c r="Q280" s="15" t="s">
        <v>43</v>
      </c>
      <c r="R280" s="15" t="s">
        <v>184</v>
      </c>
      <c r="S280" s="15" t="s">
        <v>43</v>
      </c>
      <c r="T280" s="15" t="s">
        <v>184</v>
      </c>
      <c r="U280" s="3" t="s">
        <v>938</v>
      </c>
      <c r="V280" s="3">
        <v>0</v>
      </c>
      <c r="W280" s="3">
        <v>0</v>
      </c>
      <c r="X280" s="3">
        <v>0</v>
      </c>
      <c r="Y280" s="3" t="s">
        <v>799</v>
      </c>
      <c r="Z280" s="3" t="s">
        <v>799</v>
      </c>
      <c r="AA280" s="3" t="s">
        <v>799</v>
      </c>
      <c r="AB280" s="3">
        <v>0</v>
      </c>
      <c r="AC280" s="3">
        <v>0</v>
      </c>
      <c r="AD280" s="5">
        <f t="shared" si="32"/>
        <v>38.14</v>
      </c>
      <c r="AE280" s="3"/>
    </row>
    <row r="281" spans="1:31" x14ac:dyDescent="0.25">
      <c r="A281" s="2">
        <v>279</v>
      </c>
      <c r="B281" s="3" t="s">
        <v>939</v>
      </c>
      <c r="C281" s="3" t="s">
        <v>940</v>
      </c>
      <c r="D281" s="21" t="s">
        <v>1042</v>
      </c>
      <c r="E281" s="3" t="s">
        <v>941</v>
      </c>
      <c r="F281" s="3" t="s">
        <v>381</v>
      </c>
      <c r="G281" s="3">
        <v>83.7</v>
      </c>
      <c r="H281" s="3">
        <v>37.67</v>
      </c>
      <c r="I281" s="15" t="s">
        <v>43</v>
      </c>
      <c r="J281" s="15" t="s">
        <v>184</v>
      </c>
      <c r="K281" s="15" t="s">
        <v>43</v>
      </c>
      <c r="L281" s="15" t="s">
        <v>184</v>
      </c>
      <c r="M281" s="15" t="s">
        <v>43</v>
      </c>
      <c r="N281" s="15" t="s">
        <v>184</v>
      </c>
      <c r="O281" s="15" t="s">
        <v>43</v>
      </c>
      <c r="P281" s="15" t="s">
        <v>184</v>
      </c>
      <c r="Q281" s="15" t="s">
        <v>43</v>
      </c>
      <c r="R281" s="15" t="s">
        <v>184</v>
      </c>
      <c r="S281" s="15" t="s">
        <v>43</v>
      </c>
      <c r="T281" s="15" t="s">
        <v>184</v>
      </c>
      <c r="U281" s="15" t="s">
        <v>43</v>
      </c>
      <c r="V281" s="15" t="s">
        <v>184</v>
      </c>
      <c r="W281" s="3">
        <v>0</v>
      </c>
      <c r="X281" s="3">
        <v>0</v>
      </c>
      <c r="Y281" s="3" t="s">
        <v>799</v>
      </c>
      <c r="Z281" s="3" t="s">
        <v>799</v>
      </c>
      <c r="AA281" s="3" t="s">
        <v>799</v>
      </c>
      <c r="AB281" s="3">
        <v>0</v>
      </c>
      <c r="AC281" s="3">
        <v>0</v>
      </c>
      <c r="AD281" s="5">
        <f t="shared" si="32"/>
        <v>37.67</v>
      </c>
      <c r="AE281" s="3"/>
    </row>
    <row r="282" spans="1:31" ht="69" x14ac:dyDescent="0.25">
      <c r="A282" s="2">
        <v>280</v>
      </c>
      <c r="B282" s="15" t="s">
        <v>942</v>
      </c>
      <c r="C282" s="3" t="s">
        <v>1050</v>
      </c>
      <c r="D282" s="3" t="s">
        <v>1052</v>
      </c>
      <c r="E282" s="15" t="s">
        <v>943</v>
      </c>
      <c r="F282" s="3" t="s">
        <v>211</v>
      </c>
      <c r="G282" s="3">
        <v>87.47</v>
      </c>
      <c r="H282" s="3">
        <v>39.36</v>
      </c>
      <c r="I282" s="3" t="s">
        <v>944</v>
      </c>
      <c r="J282" s="3">
        <v>7.5</v>
      </c>
      <c r="K282" s="15" t="s">
        <v>43</v>
      </c>
      <c r="L282" s="15" t="s">
        <v>184</v>
      </c>
      <c r="M282" s="15" t="s">
        <v>43</v>
      </c>
      <c r="N282" s="15" t="s">
        <v>184</v>
      </c>
      <c r="O282" s="15" t="s">
        <v>43</v>
      </c>
      <c r="P282" s="15" t="s">
        <v>184</v>
      </c>
      <c r="Q282" s="15" t="s">
        <v>43</v>
      </c>
      <c r="R282" s="15" t="s">
        <v>184</v>
      </c>
      <c r="S282" s="15" t="s">
        <v>43</v>
      </c>
      <c r="T282" s="15" t="s">
        <v>184</v>
      </c>
      <c r="U282" s="3" t="s">
        <v>945</v>
      </c>
      <c r="V282" s="3">
        <v>7</v>
      </c>
      <c r="W282" s="3">
        <v>14.5</v>
      </c>
      <c r="X282" s="3">
        <v>6.5250000000000004</v>
      </c>
      <c r="Y282" s="3" t="s">
        <v>799</v>
      </c>
      <c r="Z282" s="3" t="s">
        <v>799</v>
      </c>
      <c r="AA282" s="3" t="s">
        <v>799</v>
      </c>
      <c r="AB282" s="3">
        <v>0</v>
      </c>
      <c r="AC282" s="3">
        <v>0</v>
      </c>
      <c r="AD282" s="5">
        <f t="shared" si="32"/>
        <v>45.884999999999998</v>
      </c>
      <c r="AE282" s="3"/>
    </row>
    <row r="283" spans="1:31" x14ac:dyDescent="0.25">
      <c r="A283" s="2">
        <v>281</v>
      </c>
      <c r="B283" s="15" t="s">
        <v>946</v>
      </c>
      <c r="C283" s="3" t="s">
        <v>947</v>
      </c>
      <c r="D283" s="3" t="s">
        <v>1052</v>
      </c>
      <c r="E283" s="15" t="s">
        <v>948</v>
      </c>
      <c r="F283" s="3" t="s">
        <v>949</v>
      </c>
      <c r="G283" s="3">
        <v>84.34</v>
      </c>
      <c r="H283" s="28">
        <v>37.950000000000003</v>
      </c>
      <c r="I283" s="3" t="s">
        <v>43</v>
      </c>
      <c r="J283" s="3">
        <v>0</v>
      </c>
      <c r="K283" s="3" t="s">
        <v>43</v>
      </c>
      <c r="L283" s="3">
        <v>0</v>
      </c>
      <c r="M283" s="3" t="s">
        <v>43</v>
      </c>
      <c r="N283" s="3">
        <v>0</v>
      </c>
      <c r="O283" s="3" t="s">
        <v>43</v>
      </c>
      <c r="P283" s="3">
        <v>0</v>
      </c>
      <c r="Q283" s="3" t="s">
        <v>43</v>
      </c>
      <c r="R283" s="3">
        <v>0</v>
      </c>
      <c r="S283" s="3" t="s">
        <v>43</v>
      </c>
      <c r="T283" s="3">
        <v>0</v>
      </c>
      <c r="U283" s="3" t="s">
        <v>43</v>
      </c>
      <c r="V283" s="3">
        <v>0</v>
      </c>
      <c r="W283" s="3">
        <v>0</v>
      </c>
      <c r="X283" s="28">
        <v>0</v>
      </c>
      <c r="Y283" s="3" t="s">
        <v>43</v>
      </c>
      <c r="Z283" s="3" t="s">
        <v>43</v>
      </c>
      <c r="AA283" s="3" t="s">
        <v>43</v>
      </c>
      <c r="AB283" s="3">
        <v>0</v>
      </c>
      <c r="AC283" s="3">
        <v>0</v>
      </c>
      <c r="AD283" s="5">
        <v>37.950000000000003</v>
      </c>
      <c r="AE283" s="3"/>
    </row>
    <row r="284" spans="1:31" ht="27.6" x14ac:dyDescent="0.25">
      <c r="A284" s="2">
        <v>282</v>
      </c>
      <c r="B284" s="15" t="s">
        <v>950</v>
      </c>
      <c r="C284" s="3" t="s">
        <v>951</v>
      </c>
      <c r="D284" s="3" t="s">
        <v>1052</v>
      </c>
      <c r="E284" s="15" t="s">
        <v>952</v>
      </c>
      <c r="F284" s="3" t="s">
        <v>124</v>
      </c>
      <c r="G284" s="3">
        <v>86.54</v>
      </c>
      <c r="H284" s="3">
        <v>38.94</v>
      </c>
      <c r="I284" s="3" t="s">
        <v>43</v>
      </c>
      <c r="J284" s="3">
        <v>0</v>
      </c>
      <c r="K284" s="3" t="s">
        <v>43</v>
      </c>
      <c r="L284" s="3">
        <v>0</v>
      </c>
      <c r="M284" s="3" t="s">
        <v>43</v>
      </c>
      <c r="N284" s="3">
        <v>0</v>
      </c>
      <c r="O284" s="3" t="s">
        <v>43</v>
      </c>
      <c r="P284" s="3">
        <v>0</v>
      </c>
      <c r="Q284" s="3" t="s">
        <v>43</v>
      </c>
      <c r="R284" s="3">
        <v>0</v>
      </c>
      <c r="S284" s="3" t="s">
        <v>43</v>
      </c>
      <c r="T284" s="3">
        <v>0</v>
      </c>
      <c r="U284" s="52" t="s">
        <v>953</v>
      </c>
      <c r="V284" s="3">
        <v>7</v>
      </c>
      <c r="W284" s="3">
        <v>7</v>
      </c>
      <c r="X284" s="3">
        <v>3.15</v>
      </c>
      <c r="Y284" s="3" t="s">
        <v>799</v>
      </c>
      <c r="Z284" s="3" t="s">
        <v>799</v>
      </c>
      <c r="AA284" s="3" t="s">
        <v>799</v>
      </c>
      <c r="AB284" s="3">
        <v>0</v>
      </c>
      <c r="AC284" s="3">
        <v>0</v>
      </c>
      <c r="AD284" s="5">
        <f>H284+X284+AC284</f>
        <v>42.089999999999996</v>
      </c>
      <c r="AE284" s="3"/>
    </row>
    <row r="285" spans="1:31" x14ac:dyDescent="0.25">
      <c r="A285" s="2">
        <v>283</v>
      </c>
      <c r="B285" s="15" t="s">
        <v>954</v>
      </c>
      <c r="C285" s="3" t="s">
        <v>1051</v>
      </c>
      <c r="D285" s="3" t="s">
        <v>1052</v>
      </c>
      <c r="E285" s="15" t="s">
        <v>955</v>
      </c>
      <c r="F285" s="3" t="s">
        <v>362</v>
      </c>
      <c r="G285" s="3">
        <v>85.3</v>
      </c>
      <c r="H285" s="3">
        <v>38.380000000000003</v>
      </c>
      <c r="I285" s="3" t="s">
        <v>43</v>
      </c>
      <c r="J285" s="3">
        <v>0</v>
      </c>
      <c r="K285" s="3" t="s">
        <v>43</v>
      </c>
      <c r="L285" s="3">
        <v>0</v>
      </c>
      <c r="M285" s="3" t="s">
        <v>43</v>
      </c>
      <c r="N285" s="3">
        <v>0</v>
      </c>
      <c r="O285" s="3" t="s">
        <v>43</v>
      </c>
      <c r="P285" s="3">
        <v>0</v>
      </c>
      <c r="Q285" s="3" t="s">
        <v>43</v>
      </c>
      <c r="R285" s="3">
        <v>0</v>
      </c>
      <c r="S285" s="3" t="s">
        <v>43</v>
      </c>
      <c r="T285" s="3">
        <v>0</v>
      </c>
      <c r="U285" s="3" t="s">
        <v>43</v>
      </c>
      <c r="V285" s="3">
        <v>0</v>
      </c>
      <c r="W285" s="3">
        <v>0</v>
      </c>
      <c r="X285" s="3">
        <v>0</v>
      </c>
      <c r="Y285" s="3" t="s">
        <v>956</v>
      </c>
      <c r="Z285" s="3" t="s">
        <v>799</v>
      </c>
      <c r="AA285" s="3" t="s">
        <v>799</v>
      </c>
      <c r="AB285" s="3">
        <v>1</v>
      </c>
      <c r="AC285" s="3">
        <v>0.1</v>
      </c>
      <c r="AD285" s="3">
        <v>38.479999999999997</v>
      </c>
      <c r="AE285" s="3"/>
    </row>
    <row r="286" spans="1:31" ht="124.2" x14ac:dyDescent="0.25">
      <c r="A286" s="2">
        <v>284</v>
      </c>
      <c r="B286" s="2">
        <v>2020211225</v>
      </c>
      <c r="C286" s="2" t="s">
        <v>957</v>
      </c>
      <c r="D286" s="21" t="s">
        <v>1042</v>
      </c>
      <c r="E286" s="2">
        <v>15856275866</v>
      </c>
      <c r="F286" s="2" t="s">
        <v>244</v>
      </c>
      <c r="G286" s="2">
        <v>86.65</v>
      </c>
      <c r="H286" s="2">
        <v>38.99</v>
      </c>
      <c r="I286" s="2"/>
      <c r="J286" s="2"/>
      <c r="K286" s="2"/>
      <c r="L286" s="2"/>
      <c r="M286" s="2"/>
      <c r="N286" s="2"/>
      <c r="O286" s="2"/>
      <c r="P286" s="2"/>
      <c r="Q286" s="14" t="s">
        <v>958</v>
      </c>
      <c r="R286" s="2">
        <v>11</v>
      </c>
      <c r="S286" s="2"/>
      <c r="T286" s="2"/>
      <c r="U286" s="14" t="s">
        <v>959</v>
      </c>
      <c r="V286" s="2">
        <v>7</v>
      </c>
      <c r="W286" s="2">
        <f>V286+R286+T286+P286+N286+L286+J286</f>
        <v>18</v>
      </c>
      <c r="X286" s="2">
        <f>W286*0.45</f>
        <v>8.1</v>
      </c>
      <c r="Y286" s="14" t="s">
        <v>960</v>
      </c>
      <c r="Z286" s="2"/>
      <c r="AA286" s="2"/>
      <c r="AB286" s="53">
        <v>2</v>
      </c>
      <c r="AC286" s="2">
        <v>0.2</v>
      </c>
      <c r="AD286" s="54">
        <f t="shared" ref="AD286:AD310" si="33">AC286+H286+X286</f>
        <v>47.290000000000006</v>
      </c>
      <c r="AE286" s="2"/>
    </row>
    <row r="287" spans="1:31" ht="82.8" x14ac:dyDescent="0.25">
      <c r="A287" s="2">
        <v>285</v>
      </c>
      <c r="B287" s="47">
        <v>2020211389</v>
      </c>
      <c r="C287" s="2" t="s">
        <v>961</v>
      </c>
      <c r="D287" s="21" t="s">
        <v>1042</v>
      </c>
      <c r="E287" s="2">
        <v>13872669584</v>
      </c>
      <c r="F287" s="2" t="s">
        <v>381</v>
      </c>
      <c r="G287" s="2">
        <v>90.54</v>
      </c>
      <c r="H287" s="2">
        <f>G287*0.45</f>
        <v>40.743000000000002</v>
      </c>
      <c r="I287" s="14" t="s">
        <v>962</v>
      </c>
      <c r="J287" s="14">
        <v>1.25</v>
      </c>
      <c r="K287" s="14"/>
      <c r="L287" s="14"/>
      <c r="M287" s="14"/>
      <c r="N287" s="14"/>
      <c r="O287" s="14"/>
      <c r="P287" s="14"/>
      <c r="Q287" s="14"/>
      <c r="R287" s="14"/>
      <c r="S287" s="14"/>
      <c r="T287" s="14"/>
      <c r="U287" s="14" t="s">
        <v>963</v>
      </c>
      <c r="V287" s="14">
        <v>7</v>
      </c>
      <c r="W287" s="14">
        <v>8.25</v>
      </c>
      <c r="X287" s="2">
        <f>W287*0.45</f>
        <v>3.7124999999999999</v>
      </c>
      <c r="Y287" s="14" t="s">
        <v>964</v>
      </c>
      <c r="Z287" s="14"/>
      <c r="AA287" s="14" t="s">
        <v>965</v>
      </c>
      <c r="AB287" s="55">
        <v>4</v>
      </c>
      <c r="AC287" s="2">
        <f>AB287*0.1</f>
        <v>0.4</v>
      </c>
      <c r="AD287" s="54">
        <f t="shared" si="33"/>
        <v>44.855499999999999</v>
      </c>
      <c r="AE287" s="2"/>
    </row>
    <row r="288" spans="1:31" ht="55.2" x14ac:dyDescent="0.25">
      <c r="A288" s="2">
        <v>286</v>
      </c>
      <c r="B288" s="2">
        <v>2020211368</v>
      </c>
      <c r="C288" s="2" t="s">
        <v>966</v>
      </c>
      <c r="D288" s="21" t="s">
        <v>1042</v>
      </c>
      <c r="E288" s="2">
        <v>15574326628</v>
      </c>
      <c r="F288" s="2" t="s">
        <v>304</v>
      </c>
      <c r="G288" s="2">
        <v>81.52</v>
      </c>
      <c r="H288" s="2">
        <v>36.68</v>
      </c>
      <c r="I288" s="14"/>
      <c r="J288" s="14"/>
      <c r="K288" s="14"/>
      <c r="L288" s="14"/>
      <c r="M288" s="14"/>
      <c r="N288" s="14"/>
      <c r="O288" s="14"/>
      <c r="P288" s="14"/>
      <c r="Q288" s="14"/>
      <c r="R288" s="14"/>
      <c r="S288" s="14" t="s">
        <v>967</v>
      </c>
      <c r="T288" s="14">
        <v>4.5</v>
      </c>
      <c r="U288" s="14" t="s">
        <v>968</v>
      </c>
      <c r="V288" s="14">
        <v>15</v>
      </c>
      <c r="W288" s="14">
        <v>19.5</v>
      </c>
      <c r="X288" s="2">
        <f>W288*0.45</f>
        <v>8.7750000000000004</v>
      </c>
      <c r="Y288" s="14"/>
      <c r="Z288" s="14"/>
      <c r="AA288" s="14"/>
      <c r="AB288" s="55">
        <v>0</v>
      </c>
      <c r="AC288" s="2">
        <v>0</v>
      </c>
      <c r="AD288" s="54">
        <f t="shared" si="33"/>
        <v>45.454999999999998</v>
      </c>
      <c r="AE288" s="2"/>
    </row>
    <row r="289" spans="1:31" ht="27.6" x14ac:dyDescent="0.25">
      <c r="A289" s="2">
        <v>287</v>
      </c>
      <c r="B289" s="2">
        <v>2020211287</v>
      </c>
      <c r="C289" s="2" t="s">
        <v>969</v>
      </c>
      <c r="D289" s="21" t="s">
        <v>1042</v>
      </c>
      <c r="E289" s="2">
        <v>15972909958</v>
      </c>
      <c r="F289" s="2" t="s">
        <v>31</v>
      </c>
      <c r="G289" s="2">
        <v>90.52</v>
      </c>
      <c r="H289" s="10">
        <f>G289*0.45</f>
        <v>40.734000000000002</v>
      </c>
      <c r="I289" s="2"/>
      <c r="J289" s="2"/>
      <c r="K289" s="2"/>
      <c r="L289" s="2"/>
      <c r="M289" s="2"/>
      <c r="N289" s="2"/>
      <c r="O289" s="2"/>
      <c r="P289" s="2"/>
      <c r="Q289" s="2"/>
      <c r="R289" s="2"/>
      <c r="S289" s="2"/>
      <c r="T289" s="2"/>
      <c r="U289" s="3" t="s">
        <v>970</v>
      </c>
      <c r="V289" s="2">
        <v>7</v>
      </c>
      <c r="W289" s="2">
        <v>7</v>
      </c>
      <c r="X289" s="2">
        <f>W289*0.45</f>
        <v>3.15</v>
      </c>
      <c r="Y289" s="2"/>
      <c r="Z289" s="2"/>
      <c r="AA289" s="2"/>
      <c r="AB289" s="53"/>
      <c r="AC289" s="2"/>
      <c r="AD289" s="54">
        <f t="shared" si="33"/>
        <v>43.884</v>
      </c>
      <c r="AE289" s="2"/>
    </row>
    <row r="290" spans="1:31" ht="43.2" x14ac:dyDescent="0.25">
      <c r="A290" s="2">
        <v>288</v>
      </c>
      <c r="B290" s="56">
        <v>2020211399</v>
      </c>
      <c r="C290" s="56" t="s">
        <v>971</v>
      </c>
      <c r="D290" s="21" t="s">
        <v>1042</v>
      </c>
      <c r="E290" s="56">
        <v>15082729267</v>
      </c>
      <c r="F290" s="56" t="s">
        <v>230</v>
      </c>
      <c r="G290" s="56">
        <v>87.25</v>
      </c>
      <c r="H290" s="56">
        <v>39.262500000000003</v>
      </c>
      <c r="I290" s="56"/>
      <c r="J290" s="56"/>
      <c r="K290" s="56"/>
      <c r="L290" s="56"/>
      <c r="M290" s="56"/>
      <c r="N290" s="56"/>
      <c r="O290" s="56"/>
      <c r="P290" s="56"/>
      <c r="Q290" s="56"/>
      <c r="R290" s="56"/>
      <c r="S290" s="56"/>
      <c r="T290" s="56"/>
      <c r="U290" s="25" t="s">
        <v>972</v>
      </c>
      <c r="V290" s="56">
        <v>10</v>
      </c>
      <c r="W290" s="56">
        <v>10</v>
      </c>
      <c r="X290" s="56">
        <v>4.5</v>
      </c>
      <c r="Y290" s="56"/>
      <c r="Z290" s="56"/>
      <c r="AA290" s="25" t="s">
        <v>973</v>
      </c>
      <c r="AB290" s="57">
        <v>0</v>
      </c>
      <c r="AC290" s="56">
        <f>AB290*0.1</f>
        <v>0</v>
      </c>
      <c r="AD290" s="54">
        <f t="shared" si="33"/>
        <v>43.762500000000003</v>
      </c>
      <c r="AE290" s="2"/>
    </row>
    <row r="291" spans="1:31" ht="27.6" x14ac:dyDescent="0.25">
      <c r="A291" s="2">
        <v>289</v>
      </c>
      <c r="B291" s="45">
        <v>2020211308</v>
      </c>
      <c r="C291" s="2" t="s">
        <v>974</v>
      </c>
      <c r="D291" s="21" t="s">
        <v>1042</v>
      </c>
      <c r="E291" s="2">
        <v>13251374580</v>
      </c>
      <c r="F291" s="2" t="s">
        <v>412</v>
      </c>
      <c r="G291" s="2">
        <v>86.42</v>
      </c>
      <c r="H291" s="2">
        <v>38.89</v>
      </c>
      <c r="I291" s="2"/>
      <c r="J291" s="2"/>
      <c r="K291" s="2"/>
      <c r="L291" s="2"/>
      <c r="M291" s="2"/>
      <c r="N291" s="2"/>
      <c r="O291" s="2"/>
      <c r="P291" s="2"/>
      <c r="Q291" s="2"/>
      <c r="R291" s="2"/>
      <c r="S291" s="2"/>
      <c r="T291" s="2"/>
      <c r="U291" s="21" t="s">
        <v>975</v>
      </c>
      <c r="V291" s="2">
        <v>7</v>
      </c>
      <c r="W291" s="2">
        <v>7</v>
      </c>
      <c r="X291" s="2">
        <f>W291*0.45</f>
        <v>3.15</v>
      </c>
      <c r="Y291" s="3" t="s">
        <v>477</v>
      </c>
      <c r="Z291" s="2"/>
      <c r="AA291" s="2"/>
      <c r="AB291" s="53">
        <v>3</v>
      </c>
      <c r="AC291" s="2">
        <v>0.3</v>
      </c>
      <c r="AD291" s="54">
        <f t="shared" si="33"/>
        <v>42.339999999999996</v>
      </c>
      <c r="AE291" s="2"/>
    </row>
    <row r="292" spans="1:31" ht="69" x14ac:dyDescent="0.25">
      <c r="A292" s="2">
        <v>290</v>
      </c>
      <c r="B292" s="4" t="s">
        <v>976</v>
      </c>
      <c r="C292" s="2" t="s">
        <v>977</v>
      </c>
      <c r="D292" s="21" t="s">
        <v>1042</v>
      </c>
      <c r="E292" s="2">
        <v>17882282365</v>
      </c>
      <c r="F292" s="2" t="s">
        <v>98</v>
      </c>
      <c r="G292" s="2">
        <v>84.49</v>
      </c>
      <c r="H292" s="11">
        <f>G292*0.45</f>
        <v>38.020499999999998</v>
      </c>
      <c r="I292" s="14" t="s">
        <v>978</v>
      </c>
      <c r="J292" s="14">
        <f>15*0.7</f>
        <v>10.5</v>
      </c>
      <c r="K292" s="14" t="s">
        <v>43</v>
      </c>
      <c r="L292" s="14">
        <v>0</v>
      </c>
      <c r="M292" s="14" t="s">
        <v>43</v>
      </c>
      <c r="N292" s="14">
        <v>0</v>
      </c>
      <c r="O292" s="14" t="s">
        <v>43</v>
      </c>
      <c r="P292" s="14">
        <v>0</v>
      </c>
      <c r="Q292" s="14" t="s">
        <v>979</v>
      </c>
      <c r="R292" s="14">
        <v>0.1</v>
      </c>
      <c r="S292" s="14" t="s">
        <v>43</v>
      </c>
      <c r="T292" s="14">
        <v>0</v>
      </c>
      <c r="U292" s="14" t="s">
        <v>43</v>
      </c>
      <c r="V292" s="14">
        <v>0</v>
      </c>
      <c r="W292" s="14">
        <f>J292+R292</f>
        <v>10.6</v>
      </c>
      <c r="X292" s="2">
        <f>W292*0.45</f>
        <v>4.7699999999999996</v>
      </c>
      <c r="Y292" s="14" t="s">
        <v>43</v>
      </c>
      <c r="Z292" s="14" t="s">
        <v>43</v>
      </c>
      <c r="AA292" s="14" t="s">
        <v>980</v>
      </c>
      <c r="AB292" s="55">
        <v>2</v>
      </c>
      <c r="AC292" s="2">
        <v>0.2</v>
      </c>
      <c r="AD292" s="54">
        <f t="shared" si="33"/>
        <v>42.990499999999997</v>
      </c>
      <c r="AE292" s="2"/>
    </row>
    <row r="293" spans="1:31" ht="55.2" x14ac:dyDescent="0.25">
      <c r="A293" s="2">
        <v>291</v>
      </c>
      <c r="B293" s="2">
        <v>2020211331</v>
      </c>
      <c r="C293" s="2" t="s">
        <v>981</v>
      </c>
      <c r="D293" s="21" t="s">
        <v>1042</v>
      </c>
      <c r="E293" s="2">
        <v>15348186980</v>
      </c>
      <c r="F293" s="2" t="s">
        <v>48</v>
      </c>
      <c r="G293" s="2" t="s">
        <v>982</v>
      </c>
      <c r="H293" s="2">
        <v>39.514499999999998</v>
      </c>
      <c r="I293" s="14"/>
      <c r="J293" s="14"/>
      <c r="K293" s="14"/>
      <c r="L293" s="14"/>
      <c r="M293" s="14"/>
      <c r="N293" s="14"/>
      <c r="O293" s="14"/>
      <c r="P293" s="14"/>
      <c r="Q293" s="14"/>
      <c r="R293" s="14"/>
      <c r="S293" s="14"/>
      <c r="T293" s="14"/>
      <c r="U293" s="14" t="s">
        <v>983</v>
      </c>
      <c r="V293" s="14">
        <v>4</v>
      </c>
      <c r="W293" s="14">
        <v>4</v>
      </c>
      <c r="X293" s="2">
        <f>4*0.45</f>
        <v>1.8</v>
      </c>
      <c r="Y293" s="14"/>
      <c r="Z293" s="14"/>
      <c r="AA293" s="14" t="s">
        <v>984</v>
      </c>
      <c r="AB293" s="55">
        <v>0.5</v>
      </c>
      <c r="AC293" s="2">
        <v>0.05</v>
      </c>
      <c r="AD293" s="54">
        <f t="shared" si="33"/>
        <v>41.364499999999992</v>
      </c>
      <c r="AE293" s="2"/>
    </row>
    <row r="294" spans="1:31" ht="27.6" x14ac:dyDescent="0.25">
      <c r="A294" s="2">
        <v>292</v>
      </c>
      <c r="B294" s="4">
        <v>2020211375</v>
      </c>
      <c r="C294" s="2" t="s">
        <v>985</v>
      </c>
      <c r="D294" s="21" t="s">
        <v>1042</v>
      </c>
      <c r="E294" s="2">
        <v>18982929312</v>
      </c>
      <c r="F294" s="2" t="s">
        <v>222</v>
      </c>
      <c r="G294" s="2">
        <v>86.88</v>
      </c>
      <c r="H294" s="10">
        <f>G294*0.45</f>
        <v>39.095999999999997</v>
      </c>
      <c r="I294" s="2"/>
      <c r="J294" s="2"/>
      <c r="K294" s="2"/>
      <c r="L294" s="2"/>
      <c r="M294" s="2"/>
      <c r="N294" s="2"/>
      <c r="O294" s="2"/>
      <c r="P294" s="2"/>
      <c r="Q294" s="2"/>
      <c r="R294" s="2"/>
      <c r="S294" s="2"/>
      <c r="T294" s="2"/>
      <c r="U294" s="3" t="s">
        <v>986</v>
      </c>
      <c r="V294" s="2"/>
      <c r="W294" s="2">
        <v>7</v>
      </c>
      <c r="X294" s="2">
        <f>W294*0.45</f>
        <v>3.15</v>
      </c>
      <c r="Y294" s="3" t="s">
        <v>718</v>
      </c>
      <c r="Z294" s="3" t="s">
        <v>987</v>
      </c>
      <c r="AA294" s="2"/>
      <c r="AB294" s="53">
        <v>4</v>
      </c>
      <c r="AC294" s="2">
        <f>AB294*0.1</f>
        <v>0.4</v>
      </c>
      <c r="AD294" s="54">
        <f t="shared" si="33"/>
        <v>42.645999999999994</v>
      </c>
      <c r="AE294" s="2"/>
    </row>
    <row r="295" spans="1:31" ht="27.6" x14ac:dyDescent="0.25">
      <c r="A295" s="2">
        <v>293</v>
      </c>
      <c r="B295" s="2">
        <v>2020211395</v>
      </c>
      <c r="C295" s="2" t="s">
        <v>988</v>
      </c>
      <c r="D295" s="21" t="s">
        <v>1042</v>
      </c>
      <c r="E295" s="2">
        <v>15182462928</v>
      </c>
      <c r="F295" s="2" t="s">
        <v>704</v>
      </c>
      <c r="G295" s="2">
        <v>87.08</v>
      </c>
      <c r="H295" s="2">
        <v>39.19</v>
      </c>
      <c r="I295" s="14"/>
      <c r="J295" s="14"/>
      <c r="K295" s="14"/>
      <c r="L295" s="14"/>
      <c r="M295" s="14"/>
      <c r="N295" s="14"/>
      <c r="O295" s="14"/>
      <c r="P295" s="14"/>
      <c r="Q295" s="14"/>
      <c r="R295" s="14"/>
      <c r="S295" s="14"/>
      <c r="T295" s="14"/>
      <c r="U295" s="14" t="s">
        <v>989</v>
      </c>
      <c r="V295" s="14">
        <v>7</v>
      </c>
      <c r="W295" s="14">
        <v>7</v>
      </c>
      <c r="X295" s="2">
        <v>3.15</v>
      </c>
      <c r="Y295" s="14"/>
      <c r="Z295" s="14"/>
      <c r="AA295" s="14"/>
      <c r="AB295" s="55">
        <v>0</v>
      </c>
      <c r="AC295" s="2">
        <v>0</v>
      </c>
      <c r="AD295" s="54">
        <f t="shared" si="33"/>
        <v>42.339999999999996</v>
      </c>
      <c r="AE295" s="2"/>
    </row>
    <row r="296" spans="1:31" ht="41.4" x14ac:dyDescent="0.25">
      <c r="A296" s="2">
        <v>294</v>
      </c>
      <c r="B296" s="2">
        <v>2020211351</v>
      </c>
      <c r="C296" s="2" t="s">
        <v>990</v>
      </c>
      <c r="D296" s="21" t="s">
        <v>1042</v>
      </c>
      <c r="E296" s="2">
        <v>18904732568</v>
      </c>
      <c r="F296" s="2" t="s">
        <v>991</v>
      </c>
      <c r="G296" s="2">
        <v>81.900000000000006</v>
      </c>
      <c r="H296" s="2">
        <v>36.86</v>
      </c>
      <c r="I296" s="3" t="s">
        <v>992</v>
      </c>
      <c r="J296" s="2">
        <v>0</v>
      </c>
      <c r="K296" s="2"/>
      <c r="L296" s="2"/>
      <c r="M296" s="2"/>
      <c r="N296" s="2"/>
      <c r="O296" s="2"/>
      <c r="P296" s="2"/>
      <c r="Q296" s="2"/>
      <c r="R296" s="2"/>
      <c r="S296" s="2"/>
      <c r="T296" s="2"/>
      <c r="U296" s="2"/>
      <c r="V296" s="2"/>
      <c r="W296" s="2">
        <v>0</v>
      </c>
      <c r="X296" s="2">
        <v>0</v>
      </c>
      <c r="Y296" s="2"/>
      <c r="Z296" s="2"/>
      <c r="AA296" s="2"/>
      <c r="AB296" s="53"/>
      <c r="AC296" s="2"/>
      <c r="AD296" s="54">
        <f t="shared" si="33"/>
        <v>36.86</v>
      </c>
      <c r="AE296" s="2"/>
    </row>
    <row r="297" spans="1:31" ht="124.2" x14ac:dyDescent="0.25">
      <c r="A297" s="2">
        <v>295</v>
      </c>
      <c r="B297" s="2">
        <v>2020211382</v>
      </c>
      <c r="C297" s="2" t="s">
        <v>993</v>
      </c>
      <c r="D297" s="21" t="s">
        <v>1042</v>
      </c>
      <c r="E297" s="2">
        <v>18739069237</v>
      </c>
      <c r="F297" s="2" t="s">
        <v>60</v>
      </c>
      <c r="G297" s="9">
        <v>88.21</v>
      </c>
      <c r="H297" s="2">
        <v>39.69</v>
      </c>
      <c r="I297" s="14"/>
      <c r="J297" s="14"/>
      <c r="K297" s="14"/>
      <c r="L297" s="14"/>
      <c r="M297" s="14"/>
      <c r="N297" s="14"/>
      <c r="O297" s="14"/>
      <c r="P297" s="14"/>
      <c r="Q297" s="14"/>
      <c r="R297" s="14"/>
      <c r="S297" s="14" t="s">
        <v>994</v>
      </c>
      <c r="T297" s="14" t="s">
        <v>995</v>
      </c>
      <c r="U297" s="14"/>
      <c r="V297" s="3"/>
      <c r="W297" s="3">
        <v>4.5</v>
      </c>
      <c r="X297" s="2">
        <f>W297*0.45</f>
        <v>2.0249999999999999</v>
      </c>
      <c r="Y297" s="14"/>
      <c r="Z297" s="14"/>
      <c r="AA297" s="14"/>
      <c r="AB297" s="53"/>
      <c r="AC297" s="2"/>
      <c r="AD297" s="54">
        <f t="shared" si="33"/>
        <v>41.714999999999996</v>
      </c>
      <c r="AE297" s="2"/>
    </row>
    <row r="298" spans="1:31" ht="27.6" x14ac:dyDescent="0.25">
      <c r="A298" s="2">
        <v>296</v>
      </c>
      <c r="B298" s="2">
        <v>2020211277</v>
      </c>
      <c r="C298" s="2" t="s">
        <v>996</v>
      </c>
      <c r="D298" s="21" t="s">
        <v>1042</v>
      </c>
      <c r="E298" s="2">
        <v>15066176031</v>
      </c>
      <c r="F298" s="2" t="s">
        <v>436</v>
      </c>
      <c r="G298" s="2">
        <v>84.51</v>
      </c>
      <c r="H298" s="2">
        <v>38.03</v>
      </c>
      <c r="I298" s="14" t="s">
        <v>997</v>
      </c>
      <c r="J298" s="14" t="s">
        <v>997</v>
      </c>
      <c r="K298" s="14" t="s">
        <v>997</v>
      </c>
      <c r="L298" s="14"/>
      <c r="M298" s="14" t="s">
        <v>997</v>
      </c>
      <c r="N298" s="14"/>
      <c r="O298" s="14" t="s">
        <v>997</v>
      </c>
      <c r="P298" s="14"/>
      <c r="Q298" s="14" t="s">
        <v>997</v>
      </c>
      <c r="R298" s="14"/>
      <c r="S298" s="14" t="s">
        <v>997</v>
      </c>
      <c r="T298" s="14"/>
      <c r="U298" s="14" t="s">
        <v>998</v>
      </c>
      <c r="V298" s="3">
        <v>4</v>
      </c>
      <c r="W298" s="3">
        <v>4</v>
      </c>
      <c r="X298" s="2">
        <f>W298*0.45</f>
        <v>1.8</v>
      </c>
      <c r="Y298" s="14" t="s">
        <v>997</v>
      </c>
      <c r="Z298" s="14" t="s">
        <v>997</v>
      </c>
      <c r="AA298" s="14" t="s">
        <v>997</v>
      </c>
      <c r="AB298" s="55"/>
      <c r="AC298" s="2"/>
      <c r="AD298" s="54">
        <f t="shared" si="33"/>
        <v>39.83</v>
      </c>
      <c r="AE298" s="2"/>
    </row>
    <row r="299" spans="1:31" ht="27.6" x14ac:dyDescent="0.25">
      <c r="A299" s="2">
        <v>297</v>
      </c>
      <c r="B299" s="2">
        <v>2020211354</v>
      </c>
      <c r="C299" s="2" t="s">
        <v>999</v>
      </c>
      <c r="D299" s="21" t="s">
        <v>1042</v>
      </c>
      <c r="E299" s="2">
        <v>18058656785</v>
      </c>
      <c r="F299" s="2" t="s">
        <v>168</v>
      </c>
      <c r="G299" s="2">
        <v>81.14</v>
      </c>
      <c r="H299" s="2">
        <v>36.51</v>
      </c>
      <c r="I299" s="14" t="s">
        <v>43</v>
      </c>
      <c r="J299" s="14"/>
      <c r="K299" s="14" t="s">
        <v>43</v>
      </c>
      <c r="L299" s="14"/>
      <c r="M299" s="14" t="s">
        <v>43</v>
      </c>
      <c r="N299" s="14"/>
      <c r="O299" s="14" t="s">
        <v>43</v>
      </c>
      <c r="P299" s="14"/>
      <c r="Q299" s="14" t="s">
        <v>43</v>
      </c>
      <c r="R299" s="14"/>
      <c r="S299" s="14" t="s">
        <v>43</v>
      </c>
      <c r="T299" s="14"/>
      <c r="U299" s="14" t="s">
        <v>1000</v>
      </c>
      <c r="V299" s="14">
        <v>10</v>
      </c>
      <c r="W299" s="14">
        <v>10</v>
      </c>
      <c r="X299" s="2">
        <v>4.5</v>
      </c>
      <c r="Y299" s="14" t="s">
        <v>1001</v>
      </c>
      <c r="Z299" s="14"/>
      <c r="AA299" s="14"/>
      <c r="AB299" s="55">
        <v>1</v>
      </c>
      <c r="AC299" s="2">
        <v>0.1</v>
      </c>
      <c r="AD299" s="54">
        <f t="shared" si="33"/>
        <v>41.11</v>
      </c>
      <c r="AE299" s="2"/>
    </row>
    <row r="300" spans="1:31" ht="41.4" x14ac:dyDescent="0.25">
      <c r="A300" s="2">
        <v>298</v>
      </c>
      <c r="B300" s="2">
        <v>2020211299</v>
      </c>
      <c r="C300" s="2" t="s">
        <v>1002</v>
      </c>
      <c r="D300" s="21" t="s">
        <v>1042</v>
      </c>
      <c r="E300" s="2">
        <v>18172258316</v>
      </c>
      <c r="F300" s="2" t="s">
        <v>29</v>
      </c>
      <c r="G300" s="2">
        <v>83.12</v>
      </c>
      <c r="H300" s="2">
        <v>37.404000000000003</v>
      </c>
      <c r="I300" s="3" t="s">
        <v>43</v>
      </c>
      <c r="J300" s="3">
        <v>0</v>
      </c>
      <c r="K300" s="3" t="s">
        <v>43</v>
      </c>
      <c r="L300" s="3">
        <v>0</v>
      </c>
      <c r="M300" s="3" t="s">
        <v>43</v>
      </c>
      <c r="N300" s="3">
        <v>0</v>
      </c>
      <c r="O300" s="3" t="s">
        <v>43</v>
      </c>
      <c r="P300" s="3">
        <v>0</v>
      </c>
      <c r="Q300" s="3" t="s">
        <v>43</v>
      </c>
      <c r="R300" s="3">
        <v>0</v>
      </c>
      <c r="S300" s="3" t="s">
        <v>43</v>
      </c>
      <c r="T300" s="3">
        <v>0</v>
      </c>
      <c r="U300" s="3" t="s">
        <v>1003</v>
      </c>
      <c r="V300" s="3">
        <v>7</v>
      </c>
      <c r="W300" s="3">
        <v>7</v>
      </c>
      <c r="X300" s="2">
        <v>3.15</v>
      </c>
      <c r="Y300" s="3" t="s">
        <v>128</v>
      </c>
      <c r="Z300" s="3" t="s">
        <v>43</v>
      </c>
      <c r="AA300" s="3" t="s">
        <v>1004</v>
      </c>
      <c r="AB300" s="53">
        <v>1</v>
      </c>
      <c r="AC300" s="2">
        <v>0.1</v>
      </c>
      <c r="AD300" s="54">
        <f t="shared" si="33"/>
        <v>40.654000000000003</v>
      </c>
      <c r="AE300" s="2"/>
    </row>
    <row r="301" spans="1:31" x14ac:dyDescent="0.25">
      <c r="A301" s="2">
        <v>299</v>
      </c>
      <c r="B301" s="4">
        <v>2020211314</v>
      </c>
      <c r="C301" s="2" t="s">
        <v>1005</v>
      </c>
      <c r="D301" s="21" t="s">
        <v>1042</v>
      </c>
      <c r="E301" s="4">
        <v>13118370737</v>
      </c>
      <c r="F301" s="2" t="s">
        <v>341</v>
      </c>
      <c r="G301" s="2">
        <v>87.1</v>
      </c>
      <c r="H301" s="2">
        <v>39.195</v>
      </c>
      <c r="I301" s="2"/>
      <c r="J301" s="2"/>
      <c r="K301" s="2"/>
      <c r="L301" s="2"/>
      <c r="M301" s="2"/>
      <c r="N301" s="2"/>
      <c r="O301" s="2"/>
      <c r="P301" s="2"/>
      <c r="Q301" s="2"/>
      <c r="R301" s="2"/>
      <c r="S301" s="2"/>
      <c r="T301" s="2"/>
      <c r="U301" s="2"/>
      <c r="V301" s="2"/>
      <c r="W301" s="2">
        <v>0</v>
      </c>
      <c r="X301" s="2">
        <v>0</v>
      </c>
      <c r="Y301" s="2"/>
      <c r="Z301" s="2"/>
      <c r="AA301" s="2"/>
      <c r="AB301" s="53">
        <v>0</v>
      </c>
      <c r="AC301" s="2">
        <v>0</v>
      </c>
      <c r="AD301" s="54">
        <f t="shared" si="33"/>
        <v>39.195</v>
      </c>
      <c r="AE301" s="2"/>
    </row>
    <row r="302" spans="1:31" x14ac:dyDescent="0.25">
      <c r="A302" s="2">
        <v>300</v>
      </c>
      <c r="B302" s="2">
        <v>2020211224</v>
      </c>
      <c r="C302" s="2" t="s">
        <v>1006</v>
      </c>
      <c r="D302" s="21" t="s">
        <v>1042</v>
      </c>
      <c r="E302" s="2">
        <v>18349353007</v>
      </c>
      <c r="F302" s="2" t="s">
        <v>80</v>
      </c>
      <c r="G302" s="2">
        <v>86.38</v>
      </c>
      <c r="H302" s="2">
        <v>38.869999999999997</v>
      </c>
      <c r="I302" s="2"/>
      <c r="J302" s="2"/>
      <c r="K302" s="2"/>
      <c r="L302" s="2"/>
      <c r="M302" s="2"/>
      <c r="N302" s="2"/>
      <c r="O302" s="2"/>
      <c r="P302" s="2"/>
      <c r="Q302" s="2"/>
      <c r="R302" s="2"/>
      <c r="S302" s="2"/>
      <c r="T302" s="2"/>
      <c r="U302" s="2"/>
      <c r="V302" s="2"/>
      <c r="W302" s="2">
        <v>0</v>
      </c>
      <c r="X302" s="2">
        <v>0</v>
      </c>
      <c r="Y302" s="2"/>
      <c r="Z302" s="2"/>
      <c r="AA302" s="2"/>
      <c r="AB302" s="53"/>
      <c r="AC302" s="2"/>
      <c r="AD302" s="54">
        <f t="shared" si="33"/>
        <v>38.869999999999997</v>
      </c>
      <c r="AE302" s="2"/>
    </row>
    <row r="303" spans="1:31" x14ac:dyDescent="0.25">
      <c r="A303" s="2">
        <v>301</v>
      </c>
      <c r="B303" s="45">
        <v>2020211290</v>
      </c>
      <c r="C303" s="2" t="s">
        <v>1007</v>
      </c>
      <c r="D303" s="21" t="s">
        <v>1042</v>
      </c>
      <c r="E303" s="2">
        <v>18086062260</v>
      </c>
      <c r="F303" s="2" t="s">
        <v>134</v>
      </c>
      <c r="G303" s="2">
        <v>85.9</v>
      </c>
      <c r="H303" s="2">
        <v>38.655000000000001</v>
      </c>
      <c r="I303" s="14"/>
      <c r="J303" s="14"/>
      <c r="K303" s="14"/>
      <c r="L303" s="14"/>
      <c r="M303" s="14"/>
      <c r="N303" s="14"/>
      <c r="O303" s="14"/>
      <c r="P303" s="14"/>
      <c r="Q303" s="14"/>
      <c r="R303" s="14"/>
      <c r="S303" s="14"/>
      <c r="T303" s="14"/>
      <c r="U303" s="14"/>
      <c r="V303" s="14"/>
      <c r="W303" s="14"/>
      <c r="X303" s="2"/>
      <c r="Y303" s="14"/>
      <c r="Z303" s="14"/>
      <c r="AA303" s="14"/>
      <c r="AB303" s="55"/>
      <c r="AC303" s="2"/>
      <c r="AD303" s="54">
        <f t="shared" si="33"/>
        <v>38.655000000000001</v>
      </c>
      <c r="AE303" s="2"/>
    </row>
    <row r="304" spans="1:31" ht="27.6" x14ac:dyDescent="0.25">
      <c r="A304" s="2">
        <v>302</v>
      </c>
      <c r="B304" s="2">
        <v>2020211310</v>
      </c>
      <c r="C304" s="2" t="s">
        <v>1008</v>
      </c>
      <c r="D304" s="21" t="s">
        <v>1042</v>
      </c>
      <c r="E304" s="2">
        <v>18380163130</v>
      </c>
      <c r="F304" s="2" t="s">
        <v>38</v>
      </c>
      <c r="G304" s="2">
        <v>85.09</v>
      </c>
      <c r="H304" s="2">
        <v>38.29</v>
      </c>
      <c r="I304" s="14"/>
      <c r="J304" s="14"/>
      <c r="K304" s="14"/>
      <c r="L304" s="14"/>
      <c r="M304" s="14"/>
      <c r="N304" s="14"/>
      <c r="O304" s="14"/>
      <c r="P304" s="14"/>
      <c r="Q304" s="14"/>
      <c r="R304" s="14"/>
      <c r="S304" s="14"/>
      <c r="T304" s="14"/>
      <c r="U304" s="14"/>
      <c r="V304" s="14"/>
      <c r="W304" s="14"/>
      <c r="X304" s="2"/>
      <c r="Y304" s="14" t="s">
        <v>96</v>
      </c>
      <c r="Z304" s="14"/>
      <c r="AA304" s="14"/>
      <c r="AB304" s="55">
        <v>3</v>
      </c>
      <c r="AC304" s="2">
        <v>0.3</v>
      </c>
      <c r="AD304" s="54">
        <f t="shared" si="33"/>
        <v>38.589999999999996</v>
      </c>
      <c r="AE304" s="2"/>
    </row>
    <row r="305" spans="1:31" ht="27.6" x14ac:dyDescent="0.25">
      <c r="A305" s="2">
        <v>303</v>
      </c>
      <c r="B305" s="2">
        <v>2020211240</v>
      </c>
      <c r="C305" s="2" t="s">
        <v>1009</v>
      </c>
      <c r="D305" s="21" t="s">
        <v>1042</v>
      </c>
      <c r="E305" s="2">
        <v>15680679612</v>
      </c>
      <c r="F305" s="2" t="s">
        <v>549</v>
      </c>
      <c r="G305" s="2">
        <v>84.56</v>
      </c>
      <c r="H305" s="2">
        <f>G305*0.45</f>
        <v>38.052</v>
      </c>
      <c r="I305" s="2"/>
      <c r="J305" s="2"/>
      <c r="K305" s="2"/>
      <c r="L305" s="2"/>
      <c r="M305" s="2"/>
      <c r="N305" s="2"/>
      <c r="O305" s="2"/>
      <c r="P305" s="2"/>
      <c r="Q305" s="2"/>
      <c r="R305" s="2"/>
      <c r="S305" s="2"/>
      <c r="T305" s="2"/>
      <c r="U305" s="2"/>
      <c r="V305" s="2"/>
      <c r="W305" s="2">
        <v>0</v>
      </c>
      <c r="X305" s="2">
        <v>0</v>
      </c>
      <c r="Y305" s="3" t="s">
        <v>1010</v>
      </c>
      <c r="Z305" s="2"/>
      <c r="AA305" s="21" t="s">
        <v>1011</v>
      </c>
      <c r="AB305" s="53">
        <v>1.75</v>
      </c>
      <c r="AC305" s="2">
        <v>0.17499999999999999</v>
      </c>
      <c r="AD305" s="54">
        <f t="shared" si="33"/>
        <v>38.226999999999997</v>
      </c>
      <c r="AE305" s="2"/>
    </row>
    <row r="306" spans="1:31" ht="27.6" x14ac:dyDescent="0.25">
      <c r="A306" s="2">
        <v>304</v>
      </c>
      <c r="B306" s="4" t="s">
        <v>1012</v>
      </c>
      <c r="C306" s="2" t="s">
        <v>1013</v>
      </c>
      <c r="D306" s="21" t="s">
        <v>1042</v>
      </c>
      <c r="E306" s="2">
        <v>18382289781</v>
      </c>
      <c r="F306" s="2" t="s">
        <v>1014</v>
      </c>
      <c r="G306" s="2">
        <v>80.97</v>
      </c>
      <c r="H306" s="2">
        <v>36.44</v>
      </c>
      <c r="I306" s="14"/>
      <c r="J306" s="14"/>
      <c r="K306" s="14"/>
      <c r="L306" s="14"/>
      <c r="M306" s="14"/>
      <c r="N306" s="14"/>
      <c r="O306" s="14"/>
      <c r="P306" s="14"/>
      <c r="Q306" s="14"/>
      <c r="R306" s="14"/>
      <c r="S306" s="14"/>
      <c r="T306" s="14"/>
      <c r="U306" s="14" t="s">
        <v>1015</v>
      </c>
      <c r="V306" s="14">
        <v>0</v>
      </c>
      <c r="W306" s="14">
        <v>0</v>
      </c>
      <c r="X306" s="2">
        <v>0</v>
      </c>
      <c r="Y306" s="14"/>
      <c r="Z306" s="14"/>
      <c r="AA306" s="14"/>
      <c r="AB306" s="55"/>
      <c r="AC306" s="2"/>
      <c r="AD306" s="54">
        <f t="shared" si="33"/>
        <v>36.44</v>
      </c>
      <c r="AE306" s="2"/>
    </row>
    <row r="307" spans="1:31" ht="27.6" x14ac:dyDescent="0.25">
      <c r="A307" s="2">
        <v>305</v>
      </c>
      <c r="B307" s="2">
        <v>2020211282</v>
      </c>
      <c r="C307" s="2" t="s">
        <v>1016</v>
      </c>
      <c r="D307" s="21" t="s">
        <v>1042</v>
      </c>
      <c r="E307" s="2">
        <v>18940995329</v>
      </c>
      <c r="F307" s="2" t="s">
        <v>351</v>
      </c>
      <c r="G307" s="2">
        <v>83.08</v>
      </c>
      <c r="H307" s="2">
        <v>37.386000000000003</v>
      </c>
      <c r="I307" s="14"/>
      <c r="J307" s="14"/>
      <c r="K307" s="14"/>
      <c r="L307" s="14"/>
      <c r="M307" s="14"/>
      <c r="N307" s="14"/>
      <c r="O307" s="14"/>
      <c r="P307" s="14"/>
      <c r="Q307" s="14"/>
      <c r="R307" s="14"/>
      <c r="S307" s="14"/>
      <c r="T307" s="14"/>
      <c r="U307" s="14"/>
      <c r="V307" s="14"/>
      <c r="W307" s="14"/>
      <c r="X307" s="2"/>
      <c r="Y307" s="14" t="s">
        <v>1017</v>
      </c>
      <c r="Z307" s="14"/>
      <c r="AA307" s="2"/>
      <c r="AB307" s="58"/>
      <c r="AC307" s="48"/>
      <c r="AD307" s="54">
        <f t="shared" si="33"/>
        <v>37.386000000000003</v>
      </c>
      <c r="AE307" s="48"/>
    </row>
    <row r="308" spans="1:31" x14ac:dyDescent="0.25">
      <c r="A308" s="2">
        <v>306</v>
      </c>
      <c r="B308" s="2">
        <v>2020211329</v>
      </c>
      <c r="C308" s="2" t="s">
        <v>1018</v>
      </c>
      <c r="D308" s="21" t="s">
        <v>1042</v>
      </c>
      <c r="E308" s="2">
        <v>19180977244</v>
      </c>
      <c r="F308" s="2" t="s">
        <v>134</v>
      </c>
      <c r="G308" s="2">
        <v>82.4</v>
      </c>
      <c r="H308" s="2">
        <v>37.08</v>
      </c>
      <c r="I308" s="2"/>
      <c r="J308" s="2"/>
      <c r="K308" s="2"/>
      <c r="L308" s="2"/>
      <c r="M308" s="2"/>
      <c r="N308" s="2"/>
      <c r="O308" s="2"/>
      <c r="P308" s="2"/>
      <c r="Q308" s="2"/>
      <c r="R308" s="2"/>
      <c r="S308" s="2"/>
      <c r="T308" s="2"/>
      <c r="U308" s="2"/>
      <c r="V308" s="2"/>
      <c r="W308" s="2"/>
      <c r="X308" s="2"/>
      <c r="Y308" s="2"/>
      <c r="Z308" s="2"/>
      <c r="AA308" s="2"/>
      <c r="AB308" s="53"/>
      <c r="AC308" s="2"/>
      <c r="AD308" s="54">
        <f t="shared" si="33"/>
        <v>37.08</v>
      </c>
      <c r="AE308" s="2"/>
    </row>
    <row r="309" spans="1:31" x14ac:dyDescent="0.25">
      <c r="A309" s="2">
        <v>307</v>
      </c>
      <c r="B309" s="2">
        <v>2020211283</v>
      </c>
      <c r="C309" s="2" t="s">
        <v>1019</v>
      </c>
      <c r="D309" s="21" t="s">
        <v>1042</v>
      </c>
      <c r="E309" s="2">
        <v>13103994482</v>
      </c>
      <c r="F309" s="2" t="s">
        <v>436</v>
      </c>
      <c r="G309" s="2">
        <v>82.12</v>
      </c>
      <c r="H309" s="2">
        <v>36.954000000000001</v>
      </c>
      <c r="I309" s="3"/>
      <c r="J309" s="21"/>
      <c r="K309" s="21"/>
      <c r="L309" s="21"/>
      <c r="M309" s="21"/>
      <c r="N309" s="21"/>
      <c r="O309" s="21"/>
      <c r="P309" s="21"/>
      <c r="Q309" s="21"/>
      <c r="R309" s="21"/>
      <c r="S309" s="21"/>
      <c r="T309" s="21"/>
      <c r="U309" s="21"/>
      <c r="V309" s="21"/>
      <c r="W309" s="21"/>
      <c r="X309" s="59"/>
      <c r="Y309" s="21"/>
      <c r="Z309" s="21"/>
      <c r="AA309" s="21"/>
      <c r="AB309" s="60"/>
      <c r="AC309" s="59"/>
      <c r="AD309" s="54">
        <f t="shared" si="33"/>
        <v>36.954000000000001</v>
      </c>
      <c r="AE309" s="2"/>
    </row>
    <row r="310" spans="1:31" x14ac:dyDescent="0.25">
      <c r="A310" s="2">
        <v>308</v>
      </c>
      <c r="B310" s="2">
        <v>2020211353</v>
      </c>
      <c r="C310" s="2" t="s">
        <v>1020</v>
      </c>
      <c r="D310" s="21" t="s">
        <v>1042</v>
      </c>
      <c r="E310" s="2">
        <v>15524404589</v>
      </c>
      <c r="F310" s="2" t="s">
        <v>1021</v>
      </c>
      <c r="G310" s="2">
        <v>85.67</v>
      </c>
      <c r="H310" s="2">
        <f>0.45*G310</f>
        <v>38.551500000000004</v>
      </c>
      <c r="I310" s="3" t="s">
        <v>1022</v>
      </c>
      <c r="J310" s="21">
        <v>45</v>
      </c>
      <c r="K310" s="21"/>
      <c r="L310" s="21"/>
      <c r="M310" s="21"/>
      <c r="N310" s="21"/>
      <c r="O310" s="21"/>
      <c r="P310" s="21"/>
      <c r="Q310" s="21"/>
      <c r="R310" s="21"/>
      <c r="S310" s="21"/>
      <c r="T310" s="21"/>
      <c r="U310" s="21"/>
      <c r="V310" s="21"/>
      <c r="W310" s="21">
        <v>45</v>
      </c>
      <c r="X310" s="59">
        <f>W310*0.45</f>
        <v>20.25</v>
      </c>
      <c r="Y310" s="21"/>
      <c r="Z310" s="21"/>
      <c r="AA310" s="21"/>
      <c r="AB310" s="60"/>
      <c r="AC310" s="59"/>
      <c r="AD310" s="54">
        <f t="shared" si="33"/>
        <v>58.801500000000004</v>
      </c>
      <c r="AE310" s="2"/>
    </row>
    <row r="311" spans="1:31" ht="55.2" x14ac:dyDescent="0.25">
      <c r="A311" s="2">
        <v>309</v>
      </c>
      <c r="B311" s="2">
        <v>2020211444</v>
      </c>
      <c r="C311" s="2" t="s">
        <v>1023</v>
      </c>
      <c r="D311" s="2" t="s">
        <v>1052</v>
      </c>
      <c r="E311" s="2">
        <v>19102660241</v>
      </c>
      <c r="F311" s="2" t="s">
        <v>354</v>
      </c>
      <c r="G311" s="2">
        <v>90.12</v>
      </c>
      <c r="H311" s="2">
        <v>40.554000000000002</v>
      </c>
      <c r="I311" s="14" t="s">
        <v>43</v>
      </c>
      <c r="J311" s="14"/>
      <c r="K311" s="14" t="s">
        <v>43</v>
      </c>
      <c r="L311" s="14"/>
      <c r="M311" s="14" t="s">
        <v>43</v>
      </c>
      <c r="N311" s="14"/>
      <c r="O311" s="14" t="s">
        <v>43</v>
      </c>
      <c r="P311" s="14"/>
      <c r="Q311" s="14" t="s">
        <v>43</v>
      </c>
      <c r="R311" s="14"/>
      <c r="S311" s="14" t="s">
        <v>43</v>
      </c>
      <c r="T311" s="14"/>
      <c r="U311" s="14" t="s">
        <v>1024</v>
      </c>
      <c r="V311" s="14" t="s">
        <v>1025</v>
      </c>
      <c r="W311" s="14" t="s">
        <v>1025</v>
      </c>
      <c r="X311" s="2">
        <v>3.15</v>
      </c>
      <c r="Y311" s="14" t="s">
        <v>1026</v>
      </c>
      <c r="Z311" s="14"/>
      <c r="AA311" s="14" t="s">
        <v>1027</v>
      </c>
      <c r="AB311" s="55">
        <v>3</v>
      </c>
      <c r="AC311" s="2">
        <f>AB311*0.1</f>
        <v>0.30000000000000004</v>
      </c>
      <c r="AD311" s="54">
        <f>AC311+H311+X311</f>
        <v>44.003999999999998</v>
      </c>
      <c r="AE311" s="2"/>
    </row>
    <row r="312" spans="1:31" ht="28.8" x14ac:dyDescent="0.25">
      <c r="A312" s="2">
        <v>310</v>
      </c>
      <c r="B312" s="56">
        <v>2020211430</v>
      </c>
      <c r="C312" s="56" t="s">
        <v>1028</v>
      </c>
      <c r="D312" s="2" t="s">
        <v>1052</v>
      </c>
      <c r="E312" s="56">
        <v>15770297339</v>
      </c>
      <c r="F312" s="56" t="s">
        <v>362</v>
      </c>
      <c r="G312" s="56">
        <v>85.67</v>
      </c>
      <c r="H312" s="56">
        <v>38.551499999999997</v>
      </c>
      <c r="I312" s="56"/>
      <c r="J312" s="56"/>
      <c r="K312" s="56"/>
      <c r="L312" s="56"/>
      <c r="M312" s="56"/>
      <c r="N312" s="56"/>
      <c r="O312" s="56"/>
      <c r="P312" s="56"/>
      <c r="Q312" s="56"/>
      <c r="R312" s="56"/>
      <c r="S312" s="56"/>
      <c r="T312" s="56"/>
      <c r="U312" s="56"/>
      <c r="V312" s="56"/>
      <c r="W312" s="56"/>
      <c r="X312" s="25"/>
      <c r="Y312" s="25" t="s">
        <v>1029</v>
      </c>
      <c r="Z312" s="56"/>
      <c r="AA312" s="56"/>
      <c r="AB312" s="57">
        <v>3</v>
      </c>
      <c r="AC312" s="56">
        <v>0.3</v>
      </c>
      <c r="AD312" s="54">
        <f t="shared" ref="AD312:AD314" si="34">AC312+H312+X312</f>
        <v>38.851499999999994</v>
      </c>
      <c r="AE312" s="2"/>
    </row>
    <row r="313" spans="1:31" x14ac:dyDescent="0.25">
      <c r="A313" s="2">
        <v>311</v>
      </c>
      <c r="B313" s="2">
        <v>2020211441</v>
      </c>
      <c r="C313" s="2" t="s">
        <v>1030</v>
      </c>
      <c r="D313" s="2" t="s">
        <v>1052</v>
      </c>
      <c r="E313" s="2">
        <v>15928037870</v>
      </c>
      <c r="F313" s="2" t="s">
        <v>213</v>
      </c>
      <c r="G313" s="2">
        <v>83.81</v>
      </c>
      <c r="H313" s="2">
        <v>37.714500000000001</v>
      </c>
      <c r="I313" s="2"/>
      <c r="J313" s="2"/>
      <c r="K313" s="2"/>
      <c r="L313" s="2"/>
      <c r="M313" s="2"/>
      <c r="N313" s="2"/>
      <c r="O313" s="2"/>
      <c r="P313" s="2"/>
      <c r="Q313" s="2"/>
      <c r="R313" s="2"/>
      <c r="S313" s="2"/>
      <c r="T313" s="2"/>
      <c r="U313" s="2"/>
      <c r="V313" s="2"/>
      <c r="W313" s="2"/>
      <c r="X313" s="2"/>
      <c r="Y313" s="2"/>
      <c r="Z313" s="2"/>
      <c r="AA313" s="2"/>
      <c r="AB313" s="53"/>
      <c r="AC313" s="2"/>
      <c r="AD313" s="54">
        <f t="shared" si="34"/>
        <v>37.714500000000001</v>
      </c>
      <c r="AE313" s="2"/>
    </row>
    <row r="314" spans="1:31" ht="27.6" x14ac:dyDescent="0.25">
      <c r="A314" s="2">
        <v>312</v>
      </c>
      <c r="B314" s="2">
        <v>2020211425</v>
      </c>
      <c r="C314" s="2" t="s">
        <v>1031</v>
      </c>
      <c r="D314" s="2" t="s">
        <v>1052</v>
      </c>
      <c r="E314" s="2">
        <v>18328561809</v>
      </c>
      <c r="F314" s="2" t="s">
        <v>207</v>
      </c>
      <c r="G314" s="2">
        <v>82.57</v>
      </c>
      <c r="H314" s="2">
        <v>37.159999999999997</v>
      </c>
      <c r="I314" s="14"/>
      <c r="J314" s="14">
        <v>0</v>
      </c>
      <c r="K314" s="14"/>
      <c r="L314" s="14">
        <v>0</v>
      </c>
      <c r="M314" s="14"/>
      <c r="N314" s="14">
        <v>0</v>
      </c>
      <c r="O314" s="14"/>
      <c r="P314" s="14">
        <v>0</v>
      </c>
      <c r="Q314" s="14"/>
      <c r="R314" s="14">
        <v>0</v>
      </c>
      <c r="S314" s="14"/>
      <c r="T314" s="14">
        <v>0</v>
      </c>
      <c r="U314" s="14"/>
      <c r="V314" s="14">
        <v>0</v>
      </c>
      <c r="W314" s="14">
        <v>0</v>
      </c>
      <c r="X314" s="2">
        <v>0</v>
      </c>
      <c r="Y314" s="14" t="s">
        <v>1032</v>
      </c>
      <c r="Z314" s="14"/>
      <c r="AA314" s="14"/>
      <c r="AB314" s="61">
        <v>1</v>
      </c>
      <c r="AC314" s="48">
        <v>0.1</v>
      </c>
      <c r="AD314" s="54">
        <f t="shared" si="34"/>
        <v>37.26</v>
      </c>
      <c r="AE314" s="62"/>
    </row>
  </sheetData>
  <mergeCells count="16">
    <mergeCell ref="AB1:AB2"/>
    <mergeCell ref="AC1:AC2"/>
    <mergeCell ref="AD1:AD2"/>
    <mergeCell ref="AE1:AE2"/>
    <mergeCell ref="G1:G2"/>
    <mergeCell ref="H1:H2"/>
    <mergeCell ref="I1:V1"/>
    <mergeCell ref="W1:W2"/>
    <mergeCell ref="X1:X2"/>
    <mergeCell ref="Y1:AA1"/>
    <mergeCell ref="F1:F2"/>
    <mergeCell ref="A1:A2"/>
    <mergeCell ref="B1:B2"/>
    <mergeCell ref="C1:C2"/>
    <mergeCell ref="D1:D2"/>
    <mergeCell ref="E1:E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FB6E-7E03-4435-8E20-B4DF2339C5AE}">
  <dimension ref="A1:AE5"/>
  <sheetViews>
    <sheetView workbookViewId="0">
      <selection sqref="A1:XFD104857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x14ac:dyDescent="0.25">
      <c r="A3" s="56">
        <v>1</v>
      </c>
      <c r="B3" s="25">
        <v>2020200835</v>
      </c>
      <c r="C3" s="25" t="s">
        <v>1034</v>
      </c>
      <c r="D3" s="25" t="s">
        <v>224</v>
      </c>
      <c r="E3" s="25">
        <v>17882263053</v>
      </c>
      <c r="F3" s="25" t="s">
        <v>33</v>
      </c>
      <c r="G3" s="25">
        <v>84.54</v>
      </c>
      <c r="H3" s="25">
        <v>38.04</v>
      </c>
      <c r="I3" s="25"/>
      <c r="J3" s="25">
        <v>0</v>
      </c>
      <c r="K3" s="25"/>
      <c r="L3" s="25">
        <v>0</v>
      </c>
      <c r="M3" s="25"/>
      <c r="N3" s="25">
        <v>0</v>
      </c>
      <c r="O3" s="25"/>
      <c r="P3" s="25">
        <v>0</v>
      </c>
      <c r="Q3" s="25"/>
      <c r="R3" s="25">
        <v>0</v>
      </c>
      <c r="S3" s="25"/>
      <c r="T3" s="25">
        <v>0</v>
      </c>
      <c r="U3" s="25"/>
      <c r="V3" s="25">
        <v>0</v>
      </c>
      <c r="W3" s="25">
        <v>0</v>
      </c>
      <c r="X3" s="25">
        <v>0</v>
      </c>
      <c r="Y3" s="25"/>
      <c r="Z3" s="25"/>
      <c r="AA3" s="25"/>
      <c r="AB3" s="25">
        <v>0</v>
      </c>
      <c r="AC3" s="25">
        <v>0</v>
      </c>
      <c r="AD3" s="25">
        <f t="shared" ref="AD3:AD5" si="0">H3+X3+AC3</f>
        <v>38.04</v>
      </c>
      <c r="AE3" s="25"/>
    </row>
    <row r="4" spans="1:31" ht="28.8" x14ac:dyDescent="0.25">
      <c r="A4" s="56">
        <v>2</v>
      </c>
      <c r="B4" s="25">
        <v>2020200834</v>
      </c>
      <c r="C4" s="25" t="s">
        <v>225</v>
      </c>
      <c r="D4" s="25" t="s">
        <v>224</v>
      </c>
      <c r="E4" s="25">
        <v>15631177209</v>
      </c>
      <c r="F4" s="25" t="s">
        <v>226</v>
      </c>
      <c r="G4" s="25">
        <v>83.75</v>
      </c>
      <c r="H4" s="25">
        <v>37.69</v>
      </c>
      <c r="I4" s="25"/>
      <c r="J4" s="25"/>
      <c r="K4" s="25"/>
      <c r="L4" s="25"/>
      <c r="M4" s="25"/>
      <c r="N4" s="25"/>
      <c r="O4" s="25"/>
      <c r="P4" s="25"/>
      <c r="Q4" s="25"/>
      <c r="R4" s="25"/>
      <c r="S4" s="25"/>
      <c r="T4" s="25"/>
      <c r="U4" s="25"/>
      <c r="V4" s="25"/>
      <c r="W4" s="25"/>
      <c r="X4" s="25"/>
      <c r="Y4" s="25" t="s">
        <v>227</v>
      </c>
      <c r="Z4" s="25"/>
      <c r="AA4" s="25" t="s">
        <v>228</v>
      </c>
      <c r="AB4" s="25">
        <v>1</v>
      </c>
      <c r="AC4" s="25">
        <v>0.1</v>
      </c>
      <c r="AD4" s="25">
        <f t="shared" si="0"/>
        <v>37.79</v>
      </c>
      <c r="AE4" s="25"/>
    </row>
    <row r="5" spans="1:31" x14ac:dyDescent="0.25">
      <c r="A5" s="56">
        <v>3</v>
      </c>
      <c r="B5" s="25">
        <v>2020200836</v>
      </c>
      <c r="C5" s="25" t="s">
        <v>229</v>
      </c>
      <c r="D5" s="25" t="s">
        <v>224</v>
      </c>
      <c r="E5" s="25">
        <v>13281211753</v>
      </c>
      <c r="F5" s="25" t="s">
        <v>230</v>
      </c>
      <c r="G5" s="25">
        <v>82.71</v>
      </c>
      <c r="H5" s="25">
        <f>G5*0.45</f>
        <v>37.219499999999996</v>
      </c>
      <c r="I5" s="25"/>
      <c r="J5" s="25"/>
      <c r="K5" s="25"/>
      <c r="L5" s="25"/>
      <c r="M5" s="25"/>
      <c r="N5" s="25"/>
      <c r="O5" s="25"/>
      <c r="P5" s="25"/>
      <c r="Q5" s="25"/>
      <c r="R5" s="25"/>
      <c r="S5" s="25"/>
      <c r="T5" s="25"/>
      <c r="U5" s="25"/>
      <c r="V5" s="25"/>
      <c r="W5" s="25"/>
      <c r="X5" s="25"/>
      <c r="Y5" s="25"/>
      <c r="Z5" s="25"/>
      <c r="AA5" s="25"/>
      <c r="AB5" s="25"/>
      <c r="AC5" s="25"/>
      <c r="AD5" s="25">
        <f t="shared" si="0"/>
        <v>37.219499999999996</v>
      </c>
      <c r="AE5" s="25"/>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13A66-DEC2-45FF-81F0-4655FF6FFC58}">
  <dimension ref="A1:AE12"/>
  <sheetViews>
    <sheetView zoomScale="60" zoomScaleNormal="60" workbookViewId="0">
      <selection sqref="A1:XFD104857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ht="86.4" x14ac:dyDescent="0.25">
      <c r="A3" s="67">
        <v>1</v>
      </c>
      <c r="B3" s="67">
        <v>2020200824</v>
      </c>
      <c r="C3" s="67" t="s">
        <v>1037</v>
      </c>
      <c r="D3" s="67" t="s">
        <v>126</v>
      </c>
      <c r="E3" s="67">
        <v>15528037391</v>
      </c>
      <c r="F3" s="67" t="s">
        <v>66</v>
      </c>
      <c r="G3" s="67">
        <v>90.88</v>
      </c>
      <c r="H3" s="67">
        <v>40.896000000000001</v>
      </c>
      <c r="I3" s="67" t="s">
        <v>214</v>
      </c>
      <c r="J3" s="67">
        <v>37.5</v>
      </c>
      <c r="K3" s="67" t="s">
        <v>43</v>
      </c>
      <c r="L3" s="67">
        <v>0</v>
      </c>
      <c r="M3" s="67" t="s">
        <v>43</v>
      </c>
      <c r="N3" s="67">
        <v>0</v>
      </c>
      <c r="O3" s="67" t="s">
        <v>43</v>
      </c>
      <c r="P3" s="67">
        <v>0</v>
      </c>
      <c r="Q3" s="67" t="s">
        <v>43</v>
      </c>
      <c r="R3" s="67">
        <v>0</v>
      </c>
      <c r="S3" s="67" t="s">
        <v>43</v>
      </c>
      <c r="T3" s="67">
        <v>0</v>
      </c>
      <c r="U3" s="67" t="s">
        <v>215</v>
      </c>
      <c r="V3" s="67">
        <v>30</v>
      </c>
      <c r="W3" s="67">
        <v>67.5</v>
      </c>
      <c r="X3" s="67">
        <v>30.375</v>
      </c>
      <c r="Y3" s="67" t="s">
        <v>43</v>
      </c>
      <c r="Z3" s="67" t="s">
        <v>43</v>
      </c>
      <c r="AA3" s="67" t="s">
        <v>216</v>
      </c>
      <c r="AB3" s="67">
        <v>1.75</v>
      </c>
      <c r="AC3" s="67">
        <v>0.17499999999999999</v>
      </c>
      <c r="AD3" s="67">
        <f>H3+X3+AC3</f>
        <v>71.445999999999998</v>
      </c>
      <c r="AE3" s="56"/>
    </row>
    <row r="4" spans="1:31" ht="72" x14ac:dyDescent="0.25">
      <c r="A4" s="67">
        <v>2</v>
      </c>
      <c r="B4" s="67" t="s">
        <v>217</v>
      </c>
      <c r="C4" s="67" t="s">
        <v>1038</v>
      </c>
      <c r="D4" s="67" t="s">
        <v>126</v>
      </c>
      <c r="E4" s="67">
        <v>15528019363</v>
      </c>
      <c r="F4" s="67" t="s">
        <v>66</v>
      </c>
      <c r="G4" s="67">
        <v>89.87</v>
      </c>
      <c r="H4" s="67">
        <f>G4*0.45</f>
        <v>40.441500000000005</v>
      </c>
      <c r="I4" s="67" t="s">
        <v>1060</v>
      </c>
      <c r="J4" s="67">
        <v>37.5</v>
      </c>
      <c r="K4" s="67"/>
      <c r="L4" s="67"/>
      <c r="M4" s="67"/>
      <c r="N4" s="67"/>
      <c r="O4" s="67"/>
      <c r="P4" s="67"/>
      <c r="Q4" s="67"/>
      <c r="R4" s="67"/>
      <c r="S4" s="67"/>
      <c r="T4" s="67"/>
      <c r="U4" s="67" t="s">
        <v>219</v>
      </c>
      <c r="V4" s="67">
        <v>30</v>
      </c>
      <c r="W4" s="67">
        <v>67.5</v>
      </c>
      <c r="X4" s="67">
        <f>W4*0.45</f>
        <v>30.375</v>
      </c>
      <c r="Y4" s="67"/>
      <c r="Z4" s="67"/>
      <c r="AA4" s="67"/>
      <c r="AB4" s="67"/>
      <c r="AC4" s="67"/>
      <c r="AD4" s="67">
        <f>H4+X4+AC4</f>
        <v>70.816500000000005</v>
      </c>
      <c r="AE4" s="56"/>
    </row>
    <row r="5" spans="1:31" ht="43.2" x14ac:dyDescent="0.25">
      <c r="A5" s="67">
        <v>3</v>
      </c>
      <c r="B5" s="67">
        <v>2020200826</v>
      </c>
      <c r="C5" s="67" t="s">
        <v>303</v>
      </c>
      <c r="D5" s="67" t="s">
        <v>126</v>
      </c>
      <c r="E5" s="67">
        <v>13008189543</v>
      </c>
      <c r="F5" s="67" t="s">
        <v>304</v>
      </c>
      <c r="G5" s="67">
        <v>84.02</v>
      </c>
      <c r="H5" s="67">
        <f>G5*0.45</f>
        <v>37.808999999999997</v>
      </c>
      <c r="I5" s="67"/>
      <c r="J5" s="67"/>
      <c r="K5" s="67"/>
      <c r="L5" s="67"/>
      <c r="M5" s="67"/>
      <c r="N5" s="67"/>
      <c r="O5" s="67"/>
      <c r="P5" s="67"/>
      <c r="Q5" s="67"/>
      <c r="R5" s="67"/>
      <c r="S5" s="67" t="s">
        <v>305</v>
      </c>
      <c r="T5" s="67">
        <v>4.5</v>
      </c>
      <c r="U5" s="67" t="s">
        <v>234</v>
      </c>
      <c r="V5" s="67">
        <v>15</v>
      </c>
      <c r="W5" s="67">
        <f>J5+L5+N5+P5+R5+T5+V5</f>
        <v>19.5</v>
      </c>
      <c r="X5" s="67">
        <f>W5*0.45</f>
        <v>8.7750000000000004</v>
      </c>
      <c r="Y5" s="67"/>
      <c r="Z5" s="67"/>
      <c r="AA5" s="67"/>
      <c r="AB5" s="67"/>
      <c r="AC5" s="67">
        <f>AB5*0.1</f>
        <v>0</v>
      </c>
      <c r="AD5" s="67">
        <f>AC5+X5++H5</f>
        <v>46.583999999999996</v>
      </c>
      <c r="AE5" s="56"/>
    </row>
    <row r="6" spans="1:31" ht="28.8" x14ac:dyDescent="0.25">
      <c r="A6" s="67">
        <v>4</v>
      </c>
      <c r="B6" s="67" t="s">
        <v>220</v>
      </c>
      <c r="C6" s="67" t="s">
        <v>1039</v>
      </c>
      <c r="D6" s="67" t="s">
        <v>126</v>
      </c>
      <c r="E6" s="67" t="s">
        <v>221</v>
      </c>
      <c r="F6" s="67" t="s">
        <v>222</v>
      </c>
      <c r="G6" s="67">
        <v>85.68</v>
      </c>
      <c r="H6" s="67">
        <v>38.56</v>
      </c>
      <c r="I6" s="67"/>
      <c r="J6" s="67"/>
      <c r="K6" s="67"/>
      <c r="L6" s="67"/>
      <c r="M6" s="67"/>
      <c r="N6" s="67"/>
      <c r="O6" s="67"/>
      <c r="P6" s="67"/>
      <c r="Q6" s="67"/>
      <c r="R6" s="67"/>
      <c r="S6" s="67"/>
      <c r="T6" s="67"/>
      <c r="U6" s="67" t="s">
        <v>223</v>
      </c>
      <c r="V6" s="67">
        <v>10</v>
      </c>
      <c r="W6" s="67">
        <v>10</v>
      </c>
      <c r="X6" s="67">
        <v>4.5</v>
      </c>
      <c r="Y6" s="67"/>
      <c r="Z6" s="67"/>
      <c r="AA6" s="67" t="s">
        <v>192</v>
      </c>
      <c r="AB6" s="67">
        <v>0</v>
      </c>
      <c r="AC6" s="67">
        <v>0</v>
      </c>
      <c r="AD6" s="67">
        <f>H6+X6+AC6</f>
        <v>43.06</v>
      </c>
      <c r="AE6" s="56"/>
    </row>
    <row r="7" spans="1:31" x14ac:dyDescent="0.25">
      <c r="A7" s="67">
        <v>5</v>
      </c>
      <c r="B7" s="67">
        <v>2020200825</v>
      </c>
      <c r="C7" s="67" t="s">
        <v>300</v>
      </c>
      <c r="D7" s="67" t="s">
        <v>126</v>
      </c>
      <c r="E7" s="67">
        <v>15328628662</v>
      </c>
      <c r="F7" s="67" t="s">
        <v>134</v>
      </c>
      <c r="G7" s="67">
        <v>86.79</v>
      </c>
      <c r="H7" s="67">
        <f>G7*0.45</f>
        <v>39.055500000000002</v>
      </c>
      <c r="I7" s="67"/>
      <c r="J7" s="67"/>
      <c r="K7" s="67"/>
      <c r="L7" s="67"/>
      <c r="M7" s="67"/>
      <c r="N7" s="67"/>
      <c r="O7" s="67"/>
      <c r="P7" s="67"/>
      <c r="Q7" s="67"/>
      <c r="R7" s="67"/>
      <c r="S7" s="67"/>
      <c r="T7" s="67"/>
      <c r="U7" s="67" t="s">
        <v>301</v>
      </c>
      <c r="V7" s="67">
        <v>7</v>
      </c>
      <c r="W7" s="67">
        <f>J7+L7+N7+P7+R7+T7+V7</f>
        <v>7</v>
      </c>
      <c r="X7" s="67">
        <f>W7*0.45</f>
        <v>3.15</v>
      </c>
      <c r="Y7" s="67" t="s">
        <v>302</v>
      </c>
      <c r="Z7" s="67"/>
      <c r="AA7" s="67"/>
      <c r="AB7" s="67">
        <v>1</v>
      </c>
      <c r="AC7" s="67">
        <f>AB7*0.1</f>
        <v>0.1</v>
      </c>
      <c r="AD7" s="67">
        <f>AC7+X7++H7</f>
        <v>42.305500000000002</v>
      </c>
      <c r="AE7" s="25"/>
    </row>
    <row r="8" spans="1:31" ht="86.4" x14ac:dyDescent="0.25">
      <c r="A8" s="67">
        <v>6</v>
      </c>
      <c r="B8" s="67">
        <v>2020200829</v>
      </c>
      <c r="C8" s="67" t="s">
        <v>133</v>
      </c>
      <c r="D8" s="67" t="s">
        <v>126</v>
      </c>
      <c r="E8" s="67">
        <v>18379646722</v>
      </c>
      <c r="F8" s="67" t="s">
        <v>134</v>
      </c>
      <c r="G8" s="67">
        <v>89.57</v>
      </c>
      <c r="H8" s="67">
        <v>40.31</v>
      </c>
      <c r="I8" s="67"/>
      <c r="J8" s="67"/>
      <c r="K8" s="67"/>
      <c r="L8" s="67"/>
      <c r="M8" s="67"/>
      <c r="N8" s="67"/>
      <c r="O8" s="67"/>
      <c r="P8" s="67"/>
      <c r="Q8" s="67" t="s">
        <v>135</v>
      </c>
      <c r="R8" s="67">
        <v>0.4</v>
      </c>
      <c r="S8" s="67"/>
      <c r="T8" s="67"/>
      <c r="U8" s="67" t="s">
        <v>136</v>
      </c>
      <c r="V8" s="67">
        <v>0</v>
      </c>
      <c r="W8" s="67">
        <v>0.4</v>
      </c>
      <c r="X8" s="67">
        <v>0.18</v>
      </c>
      <c r="Y8" s="67" t="s">
        <v>137</v>
      </c>
      <c r="Z8" s="67"/>
      <c r="AA8" s="67" t="s">
        <v>138</v>
      </c>
      <c r="AB8" s="67">
        <v>2</v>
      </c>
      <c r="AC8" s="67">
        <v>0.2</v>
      </c>
      <c r="AD8" s="67">
        <f>X8+AC8+H8</f>
        <v>40.690000000000005</v>
      </c>
      <c r="AE8" s="25"/>
    </row>
    <row r="9" spans="1:31" ht="28.8" x14ac:dyDescent="0.25">
      <c r="A9" s="67">
        <v>7</v>
      </c>
      <c r="B9" s="67">
        <v>2020200827</v>
      </c>
      <c r="C9" s="67" t="s">
        <v>297</v>
      </c>
      <c r="D9" s="67" t="s">
        <v>126</v>
      </c>
      <c r="E9" s="67">
        <v>15328769959</v>
      </c>
      <c r="F9" s="67" t="s">
        <v>48</v>
      </c>
      <c r="G9" s="67">
        <v>86.35</v>
      </c>
      <c r="H9" s="67">
        <f>G9*0.45</f>
        <v>38.857500000000002</v>
      </c>
      <c r="I9" s="67"/>
      <c r="J9" s="67"/>
      <c r="K9" s="67"/>
      <c r="L9" s="67"/>
      <c r="M9" s="67"/>
      <c r="N9" s="67"/>
      <c r="O9" s="67"/>
      <c r="P9" s="67"/>
      <c r="Q9" s="67"/>
      <c r="R9" s="67"/>
      <c r="S9" s="67"/>
      <c r="T9" s="67"/>
      <c r="U9" s="67" t="s">
        <v>298</v>
      </c>
      <c r="V9" s="67">
        <v>4</v>
      </c>
      <c r="W9" s="67">
        <f>J9+L9+N9+P9+R9+T9+V9</f>
        <v>4</v>
      </c>
      <c r="X9" s="67">
        <f>W9*0.45</f>
        <v>1.8</v>
      </c>
      <c r="Y9" s="67" t="s">
        <v>299</v>
      </c>
      <c r="Z9" s="67"/>
      <c r="AA9" s="67"/>
      <c r="AB9" s="67">
        <v>0</v>
      </c>
      <c r="AC9" s="67">
        <f>AB9*0.1</f>
        <v>0</v>
      </c>
      <c r="AD9" s="67">
        <f>AC9+X9++H9</f>
        <v>40.657499999999999</v>
      </c>
      <c r="AE9" s="25"/>
    </row>
    <row r="10" spans="1:31" ht="28.8" x14ac:dyDescent="0.25">
      <c r="A10" s="67">
        <v>8</v>
      </c>
      <c r="B10" s="67">
        <v>2020200823</v>
      </c>
      <c r="C10" s="67" t="s">
        <v>1036</v>
      </c>
      <c r="D10" s="67" t="s">
        <v>126</v>
      </c>
      <c r="E10" s="67">
        <v>18382001032</v>
      </c>
      <c r="F10" s="67" t="s">
        <v>130</v>
      </c>
      <c r="G10" s="67">
        <v>80.37</v>
      </c>
      <c r="H10" s="67">
        <v>36.17</v>
      </c>
      <c r="I10" s="67"/>
      <c r="J10" s="67"/>
      <c r="K10" s="67"/>
      <c r="L10" s="67"/>
      <c r="M10" s="67"/>
      <c r="N10" s="67"/>
      <c r="O10" s="67"/>
      <c r="P10" s="67"/>
      <c r="Q10" s="67"/>
      <c r="R10" s="67"/>
      <c r="S10" s="67" t="s">
        <v>131</v>
      </c>
      <c r="T10" s="67">
        <v>1.125</v>
      </c>
      <c r="U10" s="67" t="s">
        <v>132</v>
      </c>
      <c r="V10" s="67">
        <v>7</v>
      </c>
      <c r="W10" s="67">
        <v>8.125</v>
      </c>
      <c r="X10" s="67">
        <v>3.66</v>
      </c>
      <c r="Y10" s="67"/>
      <c r="Z10" s="67"/>
      <c r="AA10" s="67"/>
      <c r="AB10" s="67"/>
      <c r="AC10" s="67"/>
      <c r="AD10" s="67">
        <f>X10+AC10+H10</f>
        <v>39.83</v>
      </c>
      <c r="AE10" s="68"/>
    </row>
    <row r="11" spans="1:31" ht="28.8" x14ac:dyDescent="0.25">
      <c r="A11" s="67">
        <v>9</v>
      </c>
      <c r="B11" s="67">
        <v>2020200822</v>
      </c>
      <c r="C11" s="67" t="s">
        <v>1035</v>
      </c>
      <c r="D11" s="67" t="s">
        <v>126</v>
      </c>
      <c r="E11" s="67">
        <v>13230436097</v>
      </c>
      <c r="F11" s="67" t="s">
        <v>127</v>
      </c>
      <c r="G11" s="67">
        <v>87.96</v>
      </c>
      <c r="H11" s="67">
        <v>39.590000000000003</v>
      </c>
      <c r="I11" s="67"/>
      <c r="J11" s="67"/>
      <c r="K11" s="67"/>
      <c r="L11" s="67"/>
      <c r="M11" s="67"/>
      <c r="N11" s="67"/>
      <c r="O11" s="67"/>
      <c r="P11" s="67"/>
      <c r="Q11" s="67"/>
      <c r="R11" s="67"/>
      <c r="S11" s="67"/>
      <c r="T11" s="67"/>
      <c r="U11" s="67"/>
      <c r="V11" s="67"/>
      <c r="W11" s="67">
        <v>0</v>
      </c>
      <c r="X11" s="67">
        <v>0</v>
      </c>
      <c r="Y11" s="67" t="s">
        <v>128</v>
      </c>
      <c r="Z11" s="67"/>
      <c r="AA11" s="67" t="s">
        <v>129</v>
      </c>
      <c r="AB11" s="67">
        <v>1.75</v>
      </c>
      <c r="AC11" s="67">
        <v>0.18</v>
      </c>
      <c r="AD11" s="67">
        <f>X11+AC11+H11</f>
        <v>39.770000000000003</v>
      </c>
      <c r="AE11" s="68"/>
    </row>
    <row r="12" spans="1:31" ht="72" x14ac:dyDescent="0.25">
      <c r="A12" s="67">
        <v>10</v>
      </c>
      <c r="B12" s="67">
        <v>2020200830</v>
      </c>
      <c r="C12" s="67" t="s">
        <v>139</v>
      </c>
      <c r="D12" s="67" t="s">
        <v>126</v>
      </c>
      <c r="E12" s="67">
        <v>18980011095</v>
      </c>
      <c r="F12" s="67" t="s">
        <v>134</v>
      </c>
      <c r="G12" s="67">
        <v>87.35</v>
      </c>
      <c r="H12" s="67">
        <v>39.31</v>
      </c>
      <c r="I12" s="67"/>
      <c r="J12" s="67">
        <v>0</v>
      </c>
      <c r="K12" s="67"/>
      <c r="L12" s="67">
        <v>0</v>
      </c>
      <c r="M12" s="67"/>
      <c r="N12" s="67">
        <v>0</v>
      </c>
      <c r="O12" s="67"/>
      <c r="P12" s="67">
        <v>0</v>
      </c>
      <c r="Q12" s="67"/>
      <c r="R12" s="67">
        <v>0</v>
      </c>
      <c r="S12" s="67"/>
      <c r="T12" s="67">
        <v>0</v>
      </c>
      <c r="U12" s="67"/>
      <c r="V12" s="67">
        <v>0</v>
      </c>
      <c r="W12" s="67">
        <v>0</v>
      </c>
      <c r="X12" s="67">
        <v>0</v>
      </c>
      <c r="Y12" s="67" t="s">
        <v>140</v>
      </c>
      <c r="Z12" s="67"/>
      <c r="AA12" s="67" t="s">
        <v>141</v>
      </c>
      <c r="AB12" s="67">
        <v>3.25</v>
      </c>
      <c r="AC12" s="67">
        <v>0.33</v>
      </c>
      <c r="AD12" s="67">
        <f>X12+AC12+H12</f>
        <v>39.64</v>
      </c>
      <c r="AE12" s="68"/>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15FE-8153-4165-943A-569FFBF9A987}">
  <dimension ref="A1:AE57"/>
  <sheetViews>
    <sheetView tabSelected="1" workbookViewId="0">
      <selection sqref="A1:XFD104857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ht="216" x14ac:dyDescent="0.25">
      <c r="A3" s="67">
        <v>1</v>
      </c>
      <c r="B3" s="67">
        <v>2020200794</v>
      </c>
      <c r="C3" s="67" t="s">
        <v>87</v>
      </c>
      <c r="D3" s="67" t="s">
        <v>28</v>
      </c>
      <c r="E3" s="67">
        <v>15528010369</v>
      </c>
      <c r="F3" s="67" t="s">
        <v>88</v>
      </c>
      <c r="G3" s="67">
        <v>91.32</v>
      </c>
      <c r="H3" s="67">
        <f>G3*0.45</f>
        <v>41.094000000000001</v>
      </c>
      <c r="I3" s="67" t="s">
        <v>89</v>
      </c>
      <c r="J3" s="67">
        <v>28</v>
      </c>
      <c r="K3" s="67"/>
      <c r="L3" s="67"/>
      <c r="M3" s="67"/>
      <c r="N3" s="67"/>
      <c r="O3" s="67"/>
      <c r="P3" s="67"/>
      <c r="Q3" s="67"/>
      <c r="R3" s="67"/>
      <c r="S3" s="67" t="s">
        <v>90</v>
      </c>
      <c r="T3" s="67">
        <v>18</v>
      </c>
      <c r="U3" s="67" t="s">
        <v>91</v>
      </c>
      <c r="V3" s="67">
        <v>25</v>
      </c>
      <c r="W3" s="67">
        <v>71</v>
      </c>
      <c r="X3" s="67">
        <f>W3*0.45</f>
        <v>31.95</v>
      </c>
      <c r="Y3" s="67" t="s">
        <v>92</v>
      </c>
      <c r="Z3" s="67" t="s">
        <v>43</v>
      </c>
      <c r="AA3" s="67" t="s">
        <v>93</v>
      </c>
      <c r="AB3" s="67">
        <v>6.5</v>
      </c>
      <c r="AC3" s="67">
        <f t="shared" ref="AC3:AC12" si="0">AB3*0.1</f>
        <v>0.65</v>
      </c>
      <c r="AD3" s="67">
        <f>X3+AC3+H3</f>
        <v>73.694000000000003</v>
      </c>
      <c r="AE3" s="56"/>
    </row>
    <row r="4" spans="1:31" ht="57.6" x14ac:dyDescent="0.25">
      <c r="A4" s="67">
        <v>2</v>
      </c>
      <c r="B4" s="67">
        <v>2020200765</v>
      </c>
      <c r="C4" s="67" t="s">
        <v>231</v>
      </c>
      <c r="D4" s="67" t="s">
        <v>28</v>
      </c>
      <c r="E4" s="67">
        <v>15528018231</v>
      </c>
      <c r="F4" s="67" t="s">
        <v>38</v>
      </c>
      <c r="G4" s="67">
        <v>84.8</v>
      </c>
      <c r="H4" s="67">
        <f>G4*0.45</f>
        <v>38.159999999999997</v>
      </c>
      <c r="I4" s="67" t="s">
        <v>232</v>
      </c>
      <c r="J4" s="67">
        <v>28</v>
      </c>
      <c r="K4" s="67"/>
      <c r="L4" s="67"/>
      <c r="M4" s="67"/>
      <c r="N4" s="67"/>
      <c r="O4" s="67"/>
      <c r="P4" s="67"/>
      <c r="Q4" s="67"/>
      <c r="R4" s="67"/>
      <c r="S4" s="67" t="s">
        <v>233</v>
      </c>
      <c r="T4" s="67">
        <v>22.5</v>
      </c>
      <c r="U4" s="67" t="s">
        <v>234</v>
      </c>
      <c r="V4" s="67">
        <v>15</v>
      </c>
      <c r="W4" s="67">
        <f>J4+L4+N4+P4+R4+T4+V4</f>
        <v>65.5</v>
      </c>
      <c r="X4" s="67">
        <f>W4*0.45</f>
        <v>29.475000000000001</v>
      </c>
      <c r="Y4" s="67"/>
      <c r="Z4" s="67"/>
      <c r="AA4" s="67" t="s">
        <v>235</v>
      </c>
      <c r="AB4" s="67">
        <v>1</v>
      </c>
      <c r="AC4" s="67">
        <f t="shared" si="0"/>
        <v>0.1</v>
      </c>
      <c r="AD4" s="67">
        <f>AC4+X4++H4</f>
        <v>67.734999999999999</v>
      </c>
      <c r="AE4" s="56"/>
    </row>
    <row r="5" spans="1:31" ht="158.4" x14ac:dyDescent="0.25">
      <c r="A5" s="67">
        <v>3</v>
      </c>
      <c r="B5" s="67">
        <v>2020200796</v>
      </c>
      <c r="C5" s="67" t="s">
        <v>97</v>
      </c>
      <c r="D5" s="67" t="s">
        <v>28</v>
      </c>
      <c r="E5" s="67">
        <v>17844683882</v>
      </c>
      <c r="F5" s="67" t="s">
        <v>98</v>
      </c>
      <c r="G5" s="67">
        <v>85.12</v>
      </c>
      <c r="H5" s="67">
        <v>38.299999999999997</v>
      </c>
      <c r="I5" s="67" t="s">
        <v>99</v>
      </c>
      <c r="J5" s="67">
        <v>15</v>
      </c>
      <c r="K5" s="67"/>
      <c r="L5" s="67"/>
      <c r="M5" s="67"/>
      <c r="N5" s="67"/>
      <c r="O5" s="67"/>
      <c r="P5" s="67"/>
      <c r="Q5" s="67" t="s">
        <v>100</v>
      </c>
      <c r="R5" s="67">
        <v>1</v>
      </c>
      <c r="S5" s="67"/>
      <c r="T5" s="67"/>
      <c r="U5" s="67" t="s">
        <v>101</v>
      </c>
      <c r="V5" s="67">
        <v>29</v>
      </c>
      <c r="W5" s="67">
        <f>J5+R5+V5</f>
        <v>45</v>
      </c>
      <c r="X5" s="67">
        <f>W5*0.45</f>
        <v>20.25</v>
      </c>
      <c r="Y5" s="67" t="s">
        <v>102</v>
      </c>
      <c r="Z5" s="67"/>
      <c r="AA5" s="67" t="s">
        <v>103</v>
      </c>
      <c r="AB5" s="67">
        <v>10</v>
      </c>
      <c r="AC5" s="67">
        <f t="shared" si="0"/>
        <v>1</v>
      </c>
      <c r="AD5" s="67">
        <f>X5+AC5+H5</f>
        <v>59.55</v>
      </c>
      <c r="AE5" s="56"/>
    </row>
    <row r="6" spans="1:31" ht="129.6" x14ac:dyDescent="0.25">
      <c r="A6" s="67">
        <v>4</v>
      </c>
      <c r="B6" s="67">
        <v>2020200801</v>
      </c>
      <c r="C6" s="67" t="s">
        <v>107</v>
      </c>
      <c r="D6" s="67" t="s">
        <v>28</v>
      </c>
      <c r="E6" s="67">
        <v>15223054863</v>
      </c>
      <c r="F6" s="67" t="s">
        <v>80</v>
      </c>
      <c r="G6" s="67">
        <v>84.6</v>
      </c>
      <c r="H6" s="67">
        <v>38.07</v>
      </c>
      <c r="I6" s="67"/>
      <c r="J6" s="67"/>
      <c r="K6" s="67"/>
      <c r="L6" s="67"/>
      <c r="M6" s="67"/>
      <c r="N6" s="67"/>
      <c r="O6" s="67"/>
      <c r="P6" s="67"/>
      <c r="Q6" s="67" t="s">
        <v>108</v>
      </c>
      <c r="R6" s="67">
        <v>10</v>
      </c>
      <c r="S6" s="67"/>
      <c r="T6" s="67"/>
      <c r="U6" s="67" t="s">
        <v>109</v>
      </c>
      <c r="V6" s="67">
        <v>26</v>
      </c>
      <c r="W6" s="67">
        <v>36</v>
      </c>
      <c r="X6" s="67">
        <v>18</v>
      </c>
      <c r="Y6" s="67" t="s">
        <v>110</v>
      </c>
      <c r="Z6" s="67"/>
      <c r="AA6" s="67" t="s">
        <v>111</v>
      </c>
      <c r="AB6" s="67">
        <v>5.75</v>
      </c>
      <c r="AC6" s="67">
        <f t="shared" si="0"/>
        <v>0.57500000000000007</v>
      </c>
      <c r="AD6" s="67">
        <f>X6+AC6+H6</f>
        <v>56.644999999999996</v>
      </c>
      <c r="AE6" s="56"/>
    </row>
    <row r="7" spans="1:31" ht="28.8" x14ac:dyDescent="0.25">
      <c r="A7" s="67">
        <v>5</v>
      </c>
      <c r="B7" s="67">
        <v>2020200754</v>
      </c>
      <c r="C7" s="67" t="s">
        <v>270</v>
      </c>
      <c r="D7" s="67" t="s">
        <v>28</v>
      </c>
      <c r="E7" s="67">
        <v>18860874568</v>
      </c>
      <c r="F7" s="67" t="s">
        <v>271</v>
      </c>
      <c r="G7" s="67">
        <v>85.83</v>
      </c>
      <c r="H7" s="67">
        <f>G7*0.45</f>
        <v>38.6235</v>
      </c>
      <c r="I7" s="67" t="s">
        <v>272</v>
      </c>
      <c r="J7" s="67">
        <v>21</v>
      </c>
      <c r="K7" s="67"/>
      <c r="L7" s="67"/>
      <c r="M7" s="67"/>
      <c r="N7" s="67"/>
      <c r="O7" s="67"/>
      <c r="P7" s="67"/>
      <c r="Q7" s="67"/>
      <c r="R7" s="67"/>
      <c r="S7" s="67"/>
      <c r="T7" s="67"/>
      <c r="U7" s="67" t="s">
        <v>273</v>
      </c>
      <c r="V7" s="67">
        <v>10</v>
      </c>
      <c r="W7" s="67">
        <f>J7+L7+N7+P7+R7+T7+V7</f>
        <v>31</v>
      </c>
      <c r="X7" s="67">
        <f t="shared" ref="X7:X12" si="1">W7*0.45</f>
        <v>13.950000000000001</v>
      </c>
      <c r="Y7" s="67"/>
      <c r="Z7" s="67"/>
      <c r="AA7" s="67" t="s">
        <v>274</v>
      </c>
      <c r="AB7" s="67">
        <v>1</v>
      </c>
      <c r="AC7" s="67">
        <f t="shared" si="0"/>
        <v>0.1</v>
      </c>
      <c r="AD7" s="67">
        <f>AC7+X7++H7</f>
        <v>52.673500000000004</v>
      </c>
      <c r="AE7" s="56"/>
    </row>
    <row r="8" spans="1:31" ht="28.8" x14ac:dyDescent="0.25">
      <c r="A8" s="67">
        <v>6</v>
      </c>
      <c r="B8" s="67">
        <v>2020200793</v>
      </c>
      <c r="C8" s="67" t="s">
        <v>85</v>
      </c>
      <c r="D8" s="67" t="s">
        <v>28</v>
      </c>
      <c r="E8" s="67">
        <v>17780617141</v>
      </c>
      <c r="F8" s="67" t="s">
        <v>66</v>
      </c>
      <c r="G8" s="67">
        <v>86.52</v>
      </c>
      <c r="H8" s="67">
        <v>38.933999999999997</v>
      </c>
      <c r="I8" s="67"/>
      <c r="J8" s="67"/>
      <c r="K8" s="67"/>
      <c r="L8" s="67"/>
      <c r="M8" s="67"/>
      <c r="N8" s="67"/>
      <c r="O8" s="67"/>
      <c r="P8" s="67"/>
      <c r="Q8" s="67"/>
      <c r="R8" s="67"/>
      <c r="S8" s="67"/>
      <c r="T8" s="67"/>
      <c r="U8" s="67" t="s">
        <v>86</v>
      </c>
      <c r="V8" s="67">
        <v>30</v>
      </c>
      <c r="W8" s="67">
        <v>30</v>
      </c>
      <c r="X8" s="67">
        <f t="shared" si="1"/>
        <v>13.5</v>
      </c>
      <c r="Y8" s="67"/>
      <c r="Z8" s="67"/>
      <c r="AA8" s="67"/>
      <c r="AB8" s="67"/>
      <c r="AC8" s="67">
        <f t="shared" si="0"/>
        <v>0</v>
      </c>
      <c r="AD8" s="67">
        <f>X8+AC8+H8</f>
        <v>52.433999999999997</v>
      </c>
      <c r="AE8" s="25"/>
    </row>
    <row r="9" spans="1:31" ht="72" x14ac:dyDescent="0.25">
      <c r="A9" s="67">
        <v>7</v>
      </c>
      <c r="B9" s="67">
        <v>2020200740</v>
      </c>
      <c r="C9" s="67" t="s">
        <v>236</v>
      </c>
      <c r="D9" s="67" t="s">
        <v>28</v>
      </c>
      <c r="E9" s="67">
        <v>15732126733</v>
      </c>
      <c r="F9" s="67" t="s">
        <v>88</v>
      </c>
      <c r="G9" s="67">
        <v>90.51</v>
      </c>
      <c r="H9" s="67">
        <f>G9*0.45</f>
        <v>40.729500000000002</v>
      </c>
      <c r="I9" s="67"/>
      <c r="J9" s="67"/>
      <c r="K9" s="67"/>
      <c r="L9" s="67"/>
      <c r="M9" s="67"/>
      <c r="N9" s="67"/>
      <c r="O9" s="67"/>
      <c r="P9" s="67"/>
      <c r="Q9" s="67"/>
      <c r="R9" s="67"/>
      <c r="S9" s="67"/>
      <c r="T9" s="67"/>
      <c r="U9" s="67" t="s">
        <v>237</v>
      </c>
      <c r="V9" s="67">
        <v>25</v>
      </c>
      <c r="W9" s="67">
        <f>J9+L9+N9+P9+R9+T9+V9</f>
        <v>25</v>
      </c>
      <c r="X9" s="67">
        <f t="shared" si="1"/>
        <v>11.25</v>
      </c>
      <c r="Y9" s="67" t="s">
        <v>238</v>
      </c>
      <c r="Z9" s="67"/>
      <c r="AA9" s="67" t="s">
        <v>239</v>
      </c>
      <c r="AB9" s="67">
        <v>4</v>
      </c>
      <c r="AC9" s="67">
        <f t="shared" si="0"/>
        <v>0.4</v>
      </c>
      <c r="AD9" s="67">
        <f>AC9+X9++H9</f>
        <v>52.3795</v>
      </c>
      <c r="AE9" s="56"/>
    </row>
    <row r="10" spans="1:31" ht="158.4" x14ac:dyDescent="0.25">
      <c r="A10" s="67">
        <v>8</v>
      </c>
      <c r="B10" s="67">
        <v>2020200777</v>
      </c>
      <c r="C10" s="67" t="s">
        <v>59</v>
      </c>
      <c r="D10" s="67" t="s">
        <v>28</v>
      </c>
      <c r="E10" s="67">
        <v>13372528619</v>
      </c>
      <c r="F10" s="67" t="s">
        <v>60</v>
      </c>
      <c r="G10" s="67">
        <v>89.12</v>
      </c>
      <c r="H10" s="67">
        <v>40.1</v>
      </c>
      <c r="I10" s="67"/>
      <c r="J10" s="67"/>
      <c r="K10" s="67"/>
      <c r="L10" s="67"/>
      <c r="M10" s="67"/>
      <c r="N10" s="67"/>
      <c r="O10" s="67"/>
      <c r="P10" s="67"/>
      <c r="Q10" s="67"/>
      <c r="R10" s="67"/>
      <c r="S10" s="67" t="s">
        <v>61</v>
      </c>
      <c r="T10" s="67">
        <v>2.25</v>
      </c>
      <c r="U10" s="67" t="s">
        <v>62</v>
      </c>
      <c r="V10" s="67">
        <v>15</v>
      </c>
      <c r="W10" s="67">
        <f>V10+T10</f>
        <v>17.25</v>
      </c>
      <c r="X10" s="67">
        <f t="shared" si="1"/>
        <v>7.7625000000000002</v>
      </c>
      <c r="Y10" s="67" t="s">
        <v>63</v>
      </c>
      <c r="Z10" s="67"/>
      <c r="AA10" s="67" t="s">
        <v>64</v>
      </c>
      <c r="AB10" s="67">
        <v>2.25</v>
      </c>
      <c r="AC10" s="67">
        <f t="shared" si="0"/>
        <v>0.22500000000000001</v>
      </c>
      <c r="AD10" s="67">
        <f>X10+AC10+H10</f>
        <v>48.087499999999999</v>
      </c>
      <c r="AE10" s="56"/>
    </row>
    <row r="11" spans="1:31" ht="57.6" x14ac:dyDescent="0.25">
      <c r="A11" s="67">
        <v>9</v>
      </c>
      <c r="B11" s="67">
        <v>2020200742</v>
      </c>
      <c r="C11" s="67" t="s">
        <v>248</v>
      </c>
      <c r="D11" s="67" t="s">
        <v>28</v>
      </c>
      <c r="E11" s="67">
        <v>15528027862</v>
      </c>
      <c r="F11" s="67" t="s">
        <v>249</v>
      </c>
      <c r="G11" s="67">
        <v>86.03</v>
      </c>
      <c r="H11" s="67">
        <f>G11*0.45</f>
        <v>38.713500000000003</v>
      </c>
      <c r="I11" s="67"/>
      <c r="J11" s="67"/>
      <c r="K11" s="67"/>
      <c r="L11" s="67"/>
      <c r="M11" s="67"/>
      <c r="N11" s="67"/>
      <c r="O11" s="67"/>
      <c r="P11" s="67"/>
      <c r="Q11" s="67"/>
      <c r="R11" s="67"/>
      <c r="S11" s="67" t="s">
        <v>250</v>
      </c>
      <c r="T11" s="67">
        <v>4.5</v>
      </c>
      <c r="U11" s="67" t="s">
        <v>251</v>
      </c>
      <c r="V11" s="67">
        <v>15</v>
      </c>
      <c r="W11" s="67">
        <f>J11+L11+N11+P11+R11+T11+V11</f>
        <v>19.5</v>
      </c>
      <c r="X11" s="67">
        <f t="shared" si="1"/>
        <v>8.7750000000000004</v>
      </c>
      <c r="Y11" s="67" t="s">
        <v>252</v>
      </c>
      <c r="Z11" s="67"/>
      <c r="AA11" s="67"/>
      <c r="AB11" s="67">
        <v>1</v>
      </c>
      <c r="AC11" s="67">
        <f t="shared" si="0"/>
        <v>0.1</v>
      </c>
      <c r="AD11" s="67">
        <f>AC11+X11++H11</f>
        <v>47.588500000000003</v>
      </c>
      <c r="AE11" s="69"/>
    </row>
    <row r="12" spans="1:31" ht="100.8" x14ac:dyDescent="0.25">
      <c r="A12" s="67">
        <v>10</v>
      </c>
      <c r="B12" s="67">
        <v>2020200769</v>
      </c>
      <c r="C12" s="67" t="s">
        <v>53</v>
      </c>
      <c r="D12" s="67" t="s">
        <v>28</v>
      </c>
      <c r="E12" s="67">
        <v>18982415716</v>
      </c>
      <c r="F12" s="67" t="s">
        <v>54</v>
      </c>
      <c r="G12" s="67">
        <v>88.95</v>
      </c>
      <c r="H12" s="67">
        <v>40.03</v>
      </c>
      <c r="I12" s="67" t="s">
        <v>55</v>
      </c>
      <c r="J12" s="67">
        <v>0</v>
      </c>
      <c r="K12" s="67"/>
      <c r="L12" s="67"/>
      <c r="M12" s="67"/>
      <c r="N12" s="67"/>
      <c r="O12" s="67"/>
      <c r="P12" s="67"/>
      <c r="Q12" s="67"/>
      <c r="R12" s="67"/>
      <c r="S12" s="67"/>
      <c r="T12" s="67"/>
      <c r="U12" s="67" t="s">
        <v>56</v>
      </c>
      <c r="V12" s="67">
        <v>15</v>
      </c>
      <c r="W12" s="67">
        <v>15</v>
      </c>
      <c r="X12" s="67">
        <f t="shared" si="1"/>
        <v>6.75</v>
      </c>
      <c r="Y12" s="67" t="s">
        <v>57</v>
      </c>
      <c r="Z12" s="67"/>
      <c r="AA12" s="67" t="s">
        <v>58</v>
      </c>
      <c r="AB12" s="67">
        <v>6.5</v>
      </c>
      <c r="AC12" s="67">
        <f t="shared" si="0"/>
        <v>0.65</v>
      </c>
      <c r="AD12" s="67">
        <f>X12+AC12+H12</f>
        <v>47.43</v>
      </c>
      <c r="AE12" s="56"/>
    </row>
    <row r="13" spans="1:31" ht="43.2" x14ac:dyDescent="0.25">
      <c r="A13" s="67">
        <v>11</v>
      </c>
      <c r="B13" s="67">
        <v>2020200768</v>
      </c>
      <c r="C13" s="67" t="s">
        <v>142</v>
      </c>
      <c r="D13" s="67" t="s">
        <v>28</v>
      </c>
      <c r="E13" s="67">
        <v>15882397942</v>
      </c>
      <c r="F13" s="67" t="s">
        <v>143</v>
      </c>
      <c r="G13" s="67">
        <v>87.56</v>
      </c>
      <c r="H13" s="67">
        <v>39.4</v>
      </c>
      <c r="I13" s="67"/>
      <c r="J13" s="67"/>
      <c r="K13" s="67"/>
      <c r="L13" s="67"/>
      <c r="M13" s="67"/>
      <c r="N13" s="67"/>
      <c r="O13" s="67"/>
      <c r="P13" s="67"/>
      <c r="Q13" s="67"/>
      <c r="R13" s="67"/>
      <c r="S13" s="67"/>
      <c r="T13" s="67"/>
      <c r="U13" s="67" t="s">
        <v>144</v>
      </c>
      <c r="V13" s="67">
        <v>15</v>
      </c>
      <c r="W13" s="67">
        <v>15</v>
      </c>
      <c r="X13" s="67">
        <v>6.75</v>
      </c>
      <c r="Y13" s="67" t="s">
        <v>145</v>
      </c>
      <c r="Z13" s="67"/>
      <c r="AA13" s="67" t="s">
        <v>146</v>
      </c>
      <c r="AB13" s="67">
        <v>2</v>
      </c>
      <c r="AC13" s="67">
        <v>0.2</v>
      </c>
      <c r="AD13" s="67">
        <f>H13+X13+AC13</f>
        <v>46.35</v>
      </c>
      <c r="AE13" s="56"/>
    </row>
    <row r="14" spans="1:31" ht="28.8" x14ac:dyDescent="0.25">
      <c r="A14" s="67">
        <v>12</v>
      </c>
      <c r="B14" s="67">
        <v>2020200776</v>
      </c>
      <c r="C14" s="67" t="s">
        <v>275</v>
      </c>
      <c r="D14" s="67" t="s">
        <v>28</v>
      </c>
      <c r="E14" s="67">
        <v>15528096736</v>
      </c>
      <c r="F14" s="67" t="s">
        <v>38</v>
      </c>
      <c r="G14" s="67">
        <v>86.84</v>
      </c>
      <c r="H14" s="67">
        <f>G14*0.45</f>
        <v>39.078000000000003</v>
      </c>
      <c r="I14" s="67"/>
      <c r="J14" s="67"/>
      <c r="K14" s="67"/>
      <c r="L14" s="67"/>
      <c r="M14" s="67"/>
      <c r="N14" s="67"/>
      <c r="O14" s="67"/>
      <c r="P14" s="67"/>
      <c r="Q14" s="67"/>
      <c r="R14" s="67"/>
      <c r="S14" s="67"/>
      <c r="T14" s="67"/>
      <c r="U14" s="67" t="s">
        <v>276</v>
      </c>
      <c r="V14" s="67">
        <v>15</v>
      </c>
      <c r="W14" s="67">
        <f>J14+L14+N14+P14+R14+T14+V14</f>
        <v>15</v>
      </c>
      <c r="X14" s="67">
        <f>W14*0.45</f>
        <v>6.75</v>
      </c>
      <c r="Y14" s="67" t="s">
        <v>277</v>
      </c>
      <c r="Z14" s="67"/>
      <c r="AA14" s="67" t="s">
        <v>239</v>
      </c>
      <c r="AB14" s="67">
        <v>2</v>
      </c>
      <c r="AC14" s="67">
        <f>AB14*0.1</f>
        <v>0.2</v>
      </c>
      <c r="AD14" s="67">
        <f>AC14+X14++H14</f>
        <v>46.028000000000006</v>
      </c>
      <c r="AE14" s="56"/>
    </row>
    <row r="15" spans="1:31" ht="72" x14ac:dyDescent="0.25">
      <c r="A15" s="67">
        <v>13</v>
      </c>
      <c r="B15" s="67">
        <v>2020200755</v>
      </c>
      <c r="C15" s="67" t="s">
        <v>41</v>
      </c>
      <c r="D15" s="67" t="s">
        <v>28</v>
      </c>
      <c r="E15" s="67">
        <v>18847140178</v>
      </c>
      <c r="F15" s="67" t="s">
        <v>42</v>
      </c>
      <c r="G15" s="67">
        <v>85.1</v>
      </c>
      <c r="H15" s="67">
        <v>38.295000000000002</v>
      </c>
      <c r="I15" s="67" t="s">
        <v>43</v>
      </c>
      <c r="J15" s="67"/>
      <c r="K15" s="67" t="s">
        <v>43</v>
      </c>
      <c r="L15" s="67"/>
      <c r="M15" s="67" t="s">
        <v>43</v>
      </c>
      <c r="N15" s="67"/>
      <c r="O15" s="67" t="s">
        <v>43</v>
      </c>
      <c r="P15" s="67"/>
      <c r="Q15" s="67" t="s">
        <v>43</v>
      </c>
      <c r="R15" s="67"/>
      <c r="S15" s="67" t="s">
        <v>43</v>
      </c>
      <c r="T15" s="67"/>
      <c r="U15" s="67" t="s">
        <v>44</v>
      </c>
      <c r="V15" s="67">
        <v>15</v>
      </c>
      <c r="W15" s="67">
        <v>15</v>
      </c>
      <c r="X15" s="67">
        <f>W15*0.45</f>
        <v>6.75</v>
      </c>
      <c r="Y15" s="67" t="s">
        <v>43</v>
      </c>
      <c r="Z15" s="67" t="s">
        <v>45</v>
      </c>
      <c r="AA15" s="67" t="s">
        <v>46</v>
      </c>
      <c r="AB15" s="67">
        <v>5.75</v>
      </c>
      <c r="AC15" s="67">
        <f>AB15*0.1</f>
        <v>0.57500000000000007</v>
      </c>
      <c r="AD15" s="67">
        <f>X15+AC15+H15</f>
        <v>45.620000000000005</v>
      </c>
      <c r="AE15" s="56"/>
    </row>
    <row r="16" spans="1:31" ht="86.4" x14ac:dyDescent="0.25">
      <c r="A16" s="67">
        <v>14</v>
      </c>
      <c r="B16" s="67">
        <v>2020200771</v>
      </c>
      <c r="C16" s="67" t="s">
        <v>282</v>
      </c>
      <c r="D16" s="67" t="s">
        <v>28</v>
      </c>
      <c r="E16" s="67">
        <v>15281998618</v>
      </c>
      <c r="F16" s="67" t="s">
        <v>283</v>
      </c>
      <c r="G16" s="67">
        <v>87.89</v>
      </c>
      <c r="H16" s="67">
        <f>G16*0.45</f>
        <v>39.5505</v>
      </c>
      <c r="I16" s="67" t="s">
        <v>284</v>
      </c>
      <c r="J16" s="67"/>
      <c r="K16" s="67"/>
      <c r="L16" s="67"/>
      <c r="M16" s="67"/>
      <c r="N16" s="67"/>
      <c r="O16" s="67"/>
      <c r="P16" s="67"/>
      <c r="Q16" s="67"/>
      <c r="R16" s="67"/>
      <c r="S16" s="67"/>
      <c r="T16" s="67"/>
      <c r="U16" s="67" t="s">
        <v>273</v>
      </c>
      <c r="V16" s="67">
        <v>10</v>
      </c>
      <c r="W16" s="67">
        <f>J16+L16+N16+P16+R16+T16+V16</f>
        <v>10</v>
      </c>
      <c r="X16" s="67">
        <f>W16*0.45</f>
        <v>4.5</v>
      </c>
      <c r="Y16" s="67"/>
      <c r="Z16" s="67" t="s">
        <v>285</v>
      </c>
      <c r="AA16" s="67"/>
      <c r="AB16" s="67">
        <v>3</v>
      </c>
      <c r="AC16" s="67">
        <f>AB16*0.1</f>
        <v>0.30000000000000004</v>
      </c>
      <c r="AD16" s="67">
        <f>AC16+X16++H16</f>
        <v>44.350499999999997</v>
      </c>
      <c r="AE16" s="56"/>
    </row>
    <row r="17" spans="1:31" ht="28.8" x14ac:dyDescent="0.25">
      <c r="A17" s="67">
        <v>15</v>
      </c>
      <c r="B17" s="67">
        <v>2020200763</v>
      </c>
      <c r="C17" s="67" t="s">
        <v>247</v>
      </c>
      <c r="D17" s="67" t="s">
        <v>28</v>
      </c>
      <c r="E17" s="67">
        <v>17713562947</v>
      </c>
      <c r="F17" s="67" t="s">
        <v>66</v>
      </c>
      <c r="G17" s="67">
        <v>83.52</v>
      </c>
      <c r="H17" s="67">
        <f>G17*0.45</f>
        <v>37.583999999999996</v>
      </c>
      <c r="I17" s="67"/>
      <c r="J17" s="67"/>
      <c r="K17" s="67"/>
      <c r="L17" s="67"/>
      <c r="M17" s="67"/>
      <c r="N17" s="67"/>
      <c r="O17" s="67"/>
      <c r="P17" s="67"/>
      <c r="Q17" s="67"/>
      <c r="R17" s="67"/>
      <c r="S17" s="67"/>
      <c r="T17" s="67"/>
      <c r="U17" s="67" t="s">
        <v>234</v>
      </c>
      <c r="V17" s="67">
        <v>15</v>
      </c>
      <c r="W17" s="67">
        <f>J17+L17+N17+P17+R17+T17+V17</f>
        <v>15</v>
      </c>
      <c r="X17" s="67">
        <f>W17*0.45</f>
        <v>6.75</v>
      </c>
      <c r="Y17" s="67"/>
      <c r="Z17" s="67"/>
      <c r="AA17" s="67"/>
      <c r="AB17" s="67"/>
      <c r="AC17" s="67">
        <f>AB17*0.1</f>
        <v>0</v>
      </c>
      <c r="AD17" s="67">
        <f>AC17+X17++H17</f>
        <v>44.333999999999996</v>
      </c>
      <c r="AE17" s="56"/>
    </row>
    <row r="18" spans="1:31" ht="28.8" x14ac:dyDescent="0.25">
      <c r="A18" s="67">
        <v>16</v>
      </c>
      <c r="B18" s="67">
        <v>2020200779</v>
      </c>
      <c r="C18" s="67" t="s">
        <v>65</v>
      </c>
      <c r="D18" s="67" t="s">
        <v>28</v>
      </c>
      <c r="E18" s="67">
        <v>15868641022</v>
      </c>
      <c r="F18" s="67" t="s">
        <v>66</v>
      </c>
      <c r="G18" s="67">
        <v>88.17</v>
      </c>
      <c r="H18" s="67">
        <v>39.68</v>
      </c>
      <c r="I18" s="67"/>
      <c r="J18" s="67">
        <v>0</v>
      </c>
      <c r="K18" s="67"/>
      <c r="L18" s="67">
        <v>0</v>
      </c>
      <c r="M18" s="67"/>
      <c r="N18" s="67">
        <v>0</v>
      </c>
      <c r="O18" s="67"/>
      <c r="P18" s="67">
        <v>0</v>
      </c>
      <c r="Q18" s="67"/>
      <c r="R18" s="67">
        <v>0</v>
      </c>
      <c r="S18" s="67"/>
      <c r="T18" s="67">
        <v>0</v>
      </c>
      <c r="U18" s="67" t="s">
        <v>67</v>
      </c>
      <c r="V18" s="67">
        <v>10</v>
      </c>
      <c r="W18" s="67">
        <v>10</v>
      </c>
      <c r="X18" s="67">
        <f>W18*0.45</f>
        <v>4.5</v>
      </c>
      <c r="Y18" s="67" t="s">
        <v>68</v>
      </c>
      <c r="Z18" s="67">
        <v>0</v>
      </c>
      <c r="AA18" s="67">
        <v>0</v>
      </c>
      <c r="AB18" s="67">
        <v>1</v>
      </c>
      <c r="AC18" s="67">
        <f>AB18*0.1</f>
        <v>0.1</v>
      </c>
      <c r="AD18" s="67">
        <f>X18+AC18+H18</f>
        <v>44.28</v>
      </c>
      <c r="AE18" s="56"/>
    </row>
    <row r="19" spans="1:31" ht="43.2" x14ac:dyDescent="0.25">
      <c r="A19" s="67">
        <v>17</v>
      </c>
      <c r="B19" s="67">
        <v>2020200787</v>
      </c>
      <c r="C19" s="67" t="s">
        <v>147</v>
      </c>
      <c r="D19" s="67" t="s">
        <v>28</v>
      </c>
      <c r="E19" s="67">
        <v>19982053313</v>
      </c>
      <c r="F19" s="67" t="s">
        <v>52</v>
      </c>
      <c r="G19" s="67">
        <v>87.47</v>
      </c>
      <c r="H19" s="67">
        <v>39.361499999999999</v>
      </c>
      <c r="I19" s="67" t="s">
        <v>43</v>
      </c>
      <c r="J19" s="67">
        <v>0</v>
      </c>
      <c r="K19" s="67" t="s">
        <v>43</v>
      </c>
      <c r="L19" s="67">
        <v>0</v>
      </c>
      <c r="M19" s="67" t="s">
        <v>43</v>
      </c>
      <c r="N19" s="67">
        <v>0</v>
      </c>
      <c r="O19" s="67" t="s">
        <v>43</v>
      </c>
      <c r="P19" s="67">
        <v>0</v>
      </c>
      <c r="Q19" s="67" t="s">
        <v>43</v>
      </c>
      <c r="R19" s="67">
        <v>0</v>
      </c>
      <c r="S19" s="67" t="s">
        <v>43</v>
      </c>
      <c r="T19" s="67">
        <v>0</v>
      </c>
      <c r="U19" s="67" t="s">
        <v>148</v>
      </c>
      <c r="V19" s="67">
        <v>10</v>
      </c>
      <c r="W19" s="67">
        <v>10</v>
      </c>
      <c r="X19" s="67">
        <v>4.5</v>
      </c>
      <c r="Y19" s="67" t="s">
        <v>43</v>
      </c>
      <c r="Z19" s="67" t="s">
        <v>43</v>
      </c>
      <c r="AA19" s="67" t="s">
        <v>149</v>
      </c>
      <c r="AB19" s="67">
        <v>0.5</v>
      </c>
      <c r="AC19" s="67">
        <v>0.05</v>
      </c>
      <c r="AD19" s="67">
        <f>H19+X19+AC19</f>
        <v>43.911499999999997</v>
      </c>
      <c r="AE19" s="56"/>
    </row>
    <row r="20" spans="1:31" ht="28.8" x14ac:dyDescent="0.25">
      <c r="A20" s="67">
        <v>18</v>
      </c>
      <c r="B20" s="67">
        <v>2020200770</v>
      </c>
      <c r="C20" s="67" t="s">
        <v>150</v>
      </c>
      <c r="D20" s="67" t="s">
        <v>28</v>
      </c>
      <c r="E20" s="67">
        <v>19981482805</v>
      </c>
      <c r="F20" s="67" t="s">
        <v>151</v>
      </c>
      <c r="G20" s="67">
        <v>90.5</v>
      </c>
      <c r="H20" s="67">
        <v>40.729999999999997</v>
      </c>
      <c r="I20" s="67"/>
      <c r="J20" s="67"/>
      <c r="K20" s="67"/>
      <c r="L20" s="67"/>
      <c r="M20" s="67"/>
      <c r="N20" s="67"/>
      <c r="O20" s="67"/>
      <c r="P20" s="67"/>
      <c r="Q20" s="67"/>
      <c r="R20" s="67"/>
      <c r="S20" s="67"/>
      <c r="T20" s="67"/>
      <c r="U20" s="67" t="s">
        <v>152</v>
      </c>
      <c r="V20" s="67">
        <v>7</v>
      </c>
      <c r="W20" s="67">
        <v>7</v>
      </c>
      <c r="X20" s="67">
        <v>3.15</v>
      </c>
      <c r="Y20" s="67"/>
      <c r="Z20" s="67"/>
      <c r="AA20" s="67"/>
      <c r="AB20" s="67"/>
      <c r="AC20" s="67"/>
      <c r="AD20" s="67">
        <f>H20+X20+AC20</f>
        <v>43.879999999999995</v>
      </c>
      <c r="AE20" s="56"/>
    </row>
    <row r="21" spans="1:31" ht="28.8" x14ac:dyDescent="0.25">
      <c r="A21" s="67">
        <v>19</v>
      </c>
      <c r="B21" s="67">
        <v>2020200775</v>
      </c>
      <c r="C21" s="67" t="s">
        <v>259</v>
      </c>
      <c r="D21" s="67" t="s">
        <v>28</v>
      </c>
      <c r="E21" s="67">
        <v>13678123693</v>
      </c>
      <c r="F21" s="67" t="s">
        <v>260</v>
      </c>
      <c r="G21" s="67">
        <v>87.01</v>
      </c>
      <c r="H21" s="67">
        <f t="shared" ref="H21:H27" si="2">G21*0.45</f>
        <v>39.154500000000006</v>
      </c>
      <c r="I21" s="67"/>
      <c r="J21" s="67"/>
      <c r="K21" s="67"/>
      <c r="L21" s="67"/>
      <c r="M21" s="67"/>
      <c r="N21" s="67"/>
      <c r="O21" s="67"/>
      <c r="P21" s="67"/>
      <c r="Q21" s="67"/>
      <c r="R21" s="67"/>
      <c r="S21" s="67"/>
      <c r="T21" s="67"/>
      <c r="U21" s="67" t="s">
        <v>261</v>
      </c>
      <c r="V21" s="67">
        <v>10</v>
      </c>
      <c r="W21" s="67">
        <f>J21+L21+N21+P21+R21+T21+V21</f>
        <v>10</v>
      </c>
      <c r="X21" s="67">
        <f t="shared" ref="X21:X27" si="3">W21*0.45</f>
        <v>4.5</v>
      </c>
      <c r="Y21" s="67"/>
      <c r="Z21" s="67"/>
      <c r="AA21" s="67"/>
      <c r="AB21" s="67"/>
      <c r="AC21" s="67">
        <f t="shared" ref="AC21:AC27" si="4">AB21*0.1</f>
        <v>0</v>
      </c>
      <c r="AD21" s="67">
        <f>AC21+X21++H21</f>
        <v>43.654500000000006</v>
      </c>
      <c r="AE21" s="56"/>
    </row>
    <row r="22" spans="1:31" ht="28.8" x14ac:dyDescent="0.25">
      <c r="A22" s="67">
        <v>20</v>
      </c>
      <c r="B22" s="67">
        <v>2020200785</v>
      </c>
      <c r="C22" s="67" t="s">
        <v>268</v>
      </c>
      <c r="D22" s="67" t="s">
        <v>28</v>
      </c>
      <c r="E22" s="67">
        <v>13668212013</v>
      </c>
      <c r="F22" s="67" t="s">
        <v>54</v>
      </c>
      <c r="G22" s="67">
        <v>86.82</v>
      </c>
      <c r="H22" s="67">
        <f t="shared" si="2"/>
        <v>39.068999999999996</v>
      </c>
      <c r="I22" s="67"/>
      <c r="J22" s="67"/>
      <c r="K22" s="67"/>
      <c r="L22" s="67"/>
      <c r="M22" s="67"/>
      <c r="N22" s="67"/>
      <c r="O22" s="67"/>
      <c r="P22" s="67"/>
      <c r="Q22" s="67"/>
      <c r="R22" s="67"/>
      <c r="S22" s="67"/>
      <c r="T22" s="67"/>
      <c r="U22" s="67" t="s">
        <v>269</v>
      </c>
      <c r="V22" s="67">
        <v>10</v>
      </c>
      <c r="W22" s="67">
        <f>J22+L22+N22+P22+R22+T22+V22</f>
        <v>10</v>
      </c>
      <c r="X22" s="67">
        <f t="shared" si="3"/>
        <v>4.5</v>
      </c>
      <c r="Y22" s="67"/>
      <c r="Z22" s="67"/>
      <c r="AA22" s="67"/>
      <c r="AB22" s="67"/>
      <c r="AC22" s="67">
        <f t="shared" si="4"/>
        <v>0</v>
      </c>
      <c r="AD22" s="67">
        <f>AC22+X22++H22</f>
        <v>43.568999999999996</v>
      </c>
      <c r="AE22" s="56"/>
    </row>
    <row r="23" spans="1:31" ht="43.2" x14ac:dyDescent="0.25">
      <c r="A23" s="67">
        <v>21</v>
      </c>
      <c r="B23" s="67">
        <v>2020200778</v>
      </c>
      <c r="C23" s="67" t="s">
        <v>153</v>
      </c>
      <c r="D23" s="67" t="s">
        <v>28</v>
      </c>
      <c r="E23" s="67">
        <v>15267323133</v>
      </c>
      <c r="F23" s="67" t="s">
        <v>52</v>
      </c>
      <c r="G23" s="67">
        <v>88.1</v>
      </c>
      <c r="H23" s="67">
        <f t="shared" si="2"/>
        <v>39.644999999999996</v>
      </c>
      <c r="I23" s="67"/>
      <c r="J23" s="67"/>
      <c r="K23" s="67"/>
      <c r="L23" s="67"/>
      <c r="M23" s="67"/>
      <c r="N23" s="67"/>
      <c r="O23" s="67"/>
      <c r="P23" s="67"/>
      <c r="Q23" s="67"/>
      <c r="R23" s="67"/>
      <c r="S23" s="67"/>
      <c r="T23" s="67"/>
      <c r="U23" s="67" t="s">
        <v>154</v>
      </c>
      <c r="V23" s="67">
        <v>7</v>
      </c>
      <c r="W23" s="67">
        <v>7</v>
      </c>
      <c r="X23" s="67">
        <f t="shared" si="3"/>
        <v>3.15</v>
      </c>
      <c r="Y23" s="67" t="s">
        <v>155</v>
      </c>
      <c r="Z23" s="67" t="s">
        <v>156</v>
      </c>
      <c r="AA23" s="67" t="s">
        <v>157</v>
      </c>
      <c r="AB23" s="67">
        <v>5</v>
      </c>
      <c r="AC23" s="67">
        <f t="shared" si="4"/>
        <v>0.5</v>
      </c>
      <c r="AD23" s="67">
        <f>H23+X23+AC23</f>
        <v>43.294999999999995</v>
      </c>
      <c r="AE23" s="56"/>
    </row>
    <row r="24" spans="1:31" ht="28.8" x14ac:dyDescent="0.25">
      <c r="A24" s="67">
        <v>22</v>
      </c>
      <c r="B24" s="67">
        <v>2020200773</v>
      </c>
      <c r="C24" s="67" t="s">
        <v>266</v>
      </c>
      <c r="D24" s="67" t="s">
        <v>28</v>
      </c>
      <c r="E24" s="67">
        <v>15528022515</v>
      </c>
      <c r="F24" s="67" t="s">
        <v>75</v>
      </c>
      <c r="G24" s="67">
        <v>88.18</v>
      </c>
      <c r="H24" s="67">
        <f t="shared" si="2"/>
        <v>39.681000000000004</v>
      </c>
      <c r="I24" s="67"/>
      <c r="J24" s="67"/>
      <c r="K24" s="67"/>
      <c r="L24" s="67"/>
      <c r="M24" s="67"/>
      <c r="N24" s="67"/>
      <c r="O24" s="67"/>
      <c r="P24" s="67"/>
      <c r="Q24" s="67"/>
      <c r="R24" s="67"/>
      <c r="S24" s="67"/>
      <c r="T24" s="67"/>
      <c r="U24" s="67" t="s">
        <v>257</v>
      </c>
      <c r="V24" s="67">
        <v>7</v>
      </c>
      <c r="W24" s="67">
        <f>J24+L24+N24+P24+R24+T24+V24</f>
        <v>7</v>
      </c>
      <c r="X24" s="67">
        <f t="shared" si="3"/>
        <v>3.15</v>
      </c>
      <c r="Y24" s="67" t="s">
        <v>267</v>
      </c>
      <c r="Z24" s="67"/>
      <c r="AA24" s="67" t="s">
        <v>239</v>
      </c>
      <c r="AB24" s="67">
        <v>4</v>
      </c>
      <c r="AC24" s="67">
        <f t="shared" si="4"/>
        <v>0.4</v>
      </c>
      <c r="AD24" s="67">
        <f>AC24+X24++H24</f>
        <v>43.231000000000002</v>
      </c>
      <c r="AE24" s="56"/>
    </row>
    <row r="25" spans="1:31" ht="28.8" x14ac:dyDescent="0.25">
      <c r="A25" s="67">
        <v>23</v>
      </c>
      <c r="B25" s="67">
        <v>2020200772</v>
      </c>
      <c r="C25" s="67" t="s">
        <v>256</v>
      </c>
      <c r="D25" s="67" t="s">
        <v>28</v>
      </c>
      <c r="E25" s="67">
        <v>17628033135</v>
      </c>
      <c r="F25" s="67" t="s">
        <v>54</v>
      </c>
      <c r="G25" s="67">
        <v>88</v>
      </c>
      <c r="H25" s="67">
        <f t="shared" si="2"/>
        <v>39.6</v>
      </c>
      <c r="I25" s="67"/>
      <c r="J25" s="67"/>
      <c r="K25" s="67"/>
      <c r="L25" s="67"/>
      <c r="M25" s="67"/>
      <c r="N25" s="67"/>
      <c r="O25" s="67"/>
      <c r="P25" s="67"/>
      <c r="Q25" s="67"/>
      <c r="R25" s="67"/>
      <c r="S25" s="67"/>
      <c r="T25" s="67"/>
      <c r="U25" s="67" t="s">
        <v>257</v>
      </c>
      <c r="V25" s="67">
        <v>7</v>
      </c>
      <c r="W25" s="67">
        <f>J25+L25+N25+P25+R25+T25+V25</f>
        <v>7</v>
      </c>
      <c r="X25" s="67">
        <f t="shared" si="3"/>
        <v>3.15</v>
      </c>
      <c r="Y25" s="67"/>
      <c r="Z25" s="67"/>
      <c r="AA25" s="67" t="s">
        <v>258</v>
      </c>
      <c r="AB25" s="67">
        <v>2</v>
      </c>
      <c r="AC25" s="67">
        <f t="shared" si="4"/>
        <v>0.2</v>
      </c>
      <c r="AD25" s="67">
        <f>AC25+X25++H25</f>
        <v>42.95</v>
      </c>
      <c r="AE25" s="56"/>
    </row>
    <row r="26" spans="1:31" ht="28.8" x14ac:dyDescent="0.25">
      <c r="A26" s="67">
        <v>24</v>
      </c>
      <c r="B26" s="67">
        <v>2020200784</v>
      </c>
      <c r="C26" s="67" t="s">
        <v>253</v>
      </c>
      <c r="D26" s="67" t="s">
        <v>28</v>
      </c>
      <c r="E26" s="67">
        <v>18229816053</v>
      </c>
      <c r="F26" s="67" t="s">
        <v>165</v>
      </c>
      <c r="G26" s="67">
        <v>84.52</v>
      </c>
      <c r="H26" s="67">
        <f t="shared" si="2"/>
        <v>38.033999999999999</v>
      </c>
      <c r="I26" s="67"/>
      <c r="J26" s="67"/>
      <c r="K26" s="67"/>
      <c r="L26" s="67"/>
      <c r="M26" s="67"/>
      <c r="N26" s="67"/>
      <c r="O26" s="67"/>
      <c r="P26" s="67"/>
      <c r="Q26" s="67"/>
      <c r="R26" s="67"/>
      <c r="S26" s="67"/>
      <c r="T26" s="67"/>
      <c r="U26" s="67" t="s">
        <v>254</v>
      </c>
      <c r="V26" s="67">
        <v>10</v>
      </c>
      <c r="W26" s="67">
        <f>J26+L26+N26+P26+R26+T26+V26</f>
        <v>10</v>
      </c>
      <c r="X26" s="67">
        <f t="shared" si="3"/>
        <v>4.5</v>
      </c>
      <c r="Y26" s="67" t="s">
        <v>255</v>
      </c>
      <c r="Z26" s="67"/>
      <c r="AA26" s="67"/>
      <c r="AB26" s="67">
        <v>1</v>
      </c>
      <c r="AC26" s="67">
        <f t="shared" si="4"/>
        <v>0.1</v>
      </c>
      <c r="AD26" s="67">
        <f>AC26+X26++H26</f>
        <v>42.634</v>
      </c>
      <c r="AE26" s="25"/>
    </row>
    <row r="27" spans="1:31" ht="129.6" x14ac:dyDescent="0.25">
      <c r="A27" s="67">
        <v>25</v>
      </c>
      <c r="B27" s="67">
        <v>2020200764</v>
      </c>
      <c r="C27" s="67" t="s">
        <v>240</v>
      </c>
      <c r="D27" s="67" t="s">
        <v>28</v>
      </c>
      <c r="E27" s="67">
        <v>18200555483</v>
      </c>
      <c r="F27" s="67" t="s">
        <v>98</v>
      </c>
      <c r="G27" s="67">
        <v>86.55</v>
      </c>
      <c r="H27" s="67">
        <f t="shared" si="2"/>
        <v>38.947499999999998</v>
      </c>
      <c r="I27" s="67"/>
      <c r="J27" s="67"/>
      <c r="K27" s="67"/>
      <c r="L27" s="67"/>
      <c r="M27" s="67"/>
      <c r="N27" s="67"/>
      <c r="O27" s="67"/>
      <c r="P27" s="67"/>
      <c r="Q27" s="67" t="s">
        <v>241</v>
      </c>
      <c r="R27" s="67">
        <v>0.3</v>
      </c>
      <c r="S27" s="67"/>
      <c r="T27" s="67"/>
      <c r="U27" s="67" t="s">
        <v>152</v>
      </c>
      <c r="V27" s="67">
        <v>7</v>
      </c>
      <c r="W27" s="67">
        <f>J27+L27+N27+P27+R27+T27+V27</f>
        <v>7.3</v>
      </c>
      <c r="X27" s="67">
        <f t="shared" si="3"/>
        <v>3.2850000000000001</v>
      </c>
      <c r="Y27" s="67" t="s">
        <v>227</v>
      </c>
      <c r="Z27" s="67"/>
      <c r="AA27" s="67" t="s">
        <v>242</v>
      </c>
      <c r="AB27" s="67">
        <v>3</v>
      </c>
      <c r="AC27" s="67">
        <f t="shared" si="4"/>
        <v>0.30000000000000004</v>
      </c>
      <c r="AD27" s="67">
        <f>AC27+X27++H27</f>
        <v>42.532499999999999</v>
      </c>
      <c r="AE27" s="25"/>
    </row>
    <row r="28" spans="1:31" ht="28.8" x14ac:dyDescent="0.25">
      <c r="A28" s="67">
        <v>26</v>
      </c>
      <c r="B28" s="67">
        <v>2020200751</v>
      </c>
      <c r="C28" s="67" t="s">
        <v>158</v>
      </c>
      <c r="D28" s="67" t="s">
        <v>28</v>
      </c>
      <c r="E28" s="67">
        <v>18716230878</v>
      </c>
      <c r="F28" s="67" t="s">
        <v>159</v>
      </c>
      <c r="G28" s="67">
        <v>84.37</v>
      </c>
      <c r="H28" s="67">
        <v>37.97</v>
      </c>
      <c r="I28" s="67"/>
      <c r="J28" s="67"/>
      <c r="K28" s="67"/>
      <c r="L28" s="67"/>
      <c r="M28" s="67"/>
      <c r="N28" s="67"/>
      <c r="O28" s="67"/>
      <c r="P28" s="67"/>
      <c r="Q28" s="67"/>
      <c r="R28" s="67"/>
      <c r="S28" s="67"/>
      <c r="T28" s="67"/>
      <c r="U28" s="67" t="s">
        <v>160</v>
      </c>
      <c r="V28" s="67">
        <v>10</v>
      </c>
      <c r="W28" s="67">
        <v>10</v>
      </c>
      <c r="X28" s="67">
        <v>4.5</v>
      </c>
      <c r="Y28" s="67"/>
      <c r="Z28" s="67"/>
      <c r="AA28" s="67"/>
      <c r="AB28" s="67"/>
      <c r="AC28" s="67"/>
      <c r="AD28" s="67">
        <f>H28+X28+AC28</f>
        <v>42.47</v>
      </c>
      <c r="AE28" s="25"/>
    </row>
    <row r="29" spans="1:31" ht="28.8" x14ac:dyDescent="0.25">
      <c r="A29" s="67">
        <v>27</v>
      </c>
      <c r="B29" s="67">
        <v>2020200767</v>
      </c>
      <c r="C29" s="67" t="s">
        <v>164</v>
      </c>
      <c r="D29" s="67" t="s">
        <v>28</v>
      </c>
      <c r="E29" s="67">
        <v>13388163542</v>
      </c>
      <c r="F29" s="67" t="s">
        <v>165</v>
      </c>
      <c r="G29" s="67">
        <v>86.36</v>
      </c>
      <c r="H29" s="67">
        <v>38.86</v>
      </c>
      <c r="I29" s="67"/>
      <c r="J29" s="67"/>
      <c r="K29" s="67"/>
      <c r="L29" s="67"/>
      <c r="M29" s="67"/>
      <c r="N29" s="67"/>
      <c r="O29" s="67"/>
      <c r="P29" s="67"/>
      <c r="Q29" s="67"/>
      <c r="R29" s="67"/>
      <c r="S29" s="67"/>
      <c r="T29" s="67"/>
      <c r="U29" s="67" t="s">
        <v>166</v>
      </c>
      <c r="V29" s="67">
        <v>7</v>
      </c>
      <c r="W29" s="67">
        <v>7</v>
      </c>
      <c r="X29" s="67">
        <v>3.15</v>
      </c>
      <c r="Y29" s="67"/>
      <c r="Z29" s="67" t="s">
        <v>167</v>
      </c>
      <c r="AA29" s="67"/>
      <c r="AB29" s="67">
        <v>0</v>
      </c>
      <c r="AC29" s="67">
        <v>0</v>
      </c>
      <c r="AD29" s="67">
        <f>H29+X29+AC29</f>
        <v>42.01</v>
      </c>
      <c r="AE29" s="25"/>
    </row>
    <row r="30" spans="1:31" ht="28.8" x14ac:dyDescent="0.25">
      <c r="A30" s="67">
        <v>28</v>
      </c>
      <c r="B30" s="67">
        <v>2020200791</v>
      </c>
      <c r="C30" s="67" t="s">
        <v>79</v>
      </c>
      <c r="D30" s="67" t="s">
        <v>28</v>
      </c>
      <c r="E30" s="67">
        <v>15884503583</v>
      </c>
      <c r="F30" s="67" t="s">
        <v>80</v>
      </c>
      <c r="G30" s="67">
        <v>85.52</v>
      </c>
      <c r="H30" s="67">
        <v>38.479999999999997</v>
      </c>
      <c r="I30" s="67"/>
      <c r="J30" s="67"/>
      <c r="K30" s="67"/>
      <c r="L30" s="67"/>
      <c r="M30" s="67"/>
      <c r="N30" s="67"/>
      <c r="O30" s="67"/>
      <c r="P30" s="67"/>
      <c r="Q30" s="67"/>
      <c r="R30" s="67"/>
      <c r="S30" s="67"/>
      <c r="T30" s="67"/>
      <c r="U30" s="67" t="s">
        <v>81</v>
      </c>
      <c r="V30" s="67">
        <v>7</v>
      </c>
      <c r="W30" s="67">
        <v>7</v>
      </c>
      <c r="X30" s="67">
        <f>W30*0.45</f>
        <v>3.15</v>
      </c>
      <c r="Y30" s="67"/>
      <c r="Z30" s="67" t="s">
        <v>82</v>
      </c>
      <c r="AA30" s="67"/>
      <c r="AB30" s="67">
        <v>3.75</v>
      </c>
      <c r="AC30" s="67">
        <f>AB30*0.1</f>
        <v>0.375</v>
      </c>
      <c r="AD30" s="67">
        <f>X30+AC30+H30</f>
        <v>42.004999999999995</v>
      </c>
      <c r="AE30" s="25"/>
    </row>
    <row r="31" spans="1:31" ht="28.8" x14ac:dyDescent="0.25">
      <c r="A31" s="67">
        <v>29</v>
      </c>
      <c r="B31" s="67">
        <v>2020200782</v>
      </c>
      <c r="C31" s="67" t="s">
        <v>265</v>
      </c>
      <c r="D31" s="67" t="s">
        <v>28</v>
      </c>
      <c r="E31" s="67">
        <v>15528080519</v>
      </c>
      <c r="F31" s="67" t="s">
        <v>52</v>
      </c>
      <c r="G31" s="67">
        <v>88.76</v>
      </c>
      <c r="H31" s="67">
        <f>G31*0.45</f>
        <v>39.942</v>
      </c>
      <c r="I31" s="67"/>
      <c r="J31" s="67"/>
      <c r="K31" s="67"/>
      <c r="L31" s="67"/>
      <c r="M31" s="67"/>
      <c r="N31" s="67"/>
      <c r="O31" s="67"/>
      <c r="P31" s="67"/>
      <c r="Q31" s="67"/>
      <c r="R31" s="67"/>
      <c r="S31" s="67"/>
      <c r="T31" s="67"/>
      <c r="U31" s="67" t="s">
        <v>264</v>
      </c>
      <c r="V31" s="67">
        <v>4</v>
      </c>
      <c r="W31" s="67">
        <f>J31+L31+N31+P31+R31+T31+V31</f>
        <v>4</v>
      </c>
      <c r="X31" s="67">
        <f>W31*0.45</f>
        <v>1.8</v>
      </c>
      <c r="Y31" s="67"/>
      <c r="Z31" s="67"/>
      <c r="AA31" s="67" t="s">
        <v>239</v>
      </c>
      <c r="AB31" s="67">
        <v>1</v>
      </c>
      <c r="AC31" s="67">
        <f>AB31*0.1</f>
        <v>0.1</v>
      </c>
      <c r="AD31" s="67">
        <f>AC31+X31++H31</f>
        <v>41.841999999999999</v>
      </c>
      <c r="AE31" s="25"/>
    </row>
    <row r="32" spans="1:31" ht="28.8" x14ac:dyDescent="0.25">
      <c r="A32" s="67">
        <v>30</v>
      </c>
      <c r="B32" s="67">
        <v>2020200790</v>
      </c>
      <c r="C32" s="67" t="s">
        <v>74</v>
      </c>
      <c r="D32" s="67" t="s">
        <v>28</v>
      </c>
      <c r="E32" s="67">
        <v>15882110809</v>
      </c>
      <c r="F32" s="67" t="s">
        <v>75</v>
      </c>
      <c r="G32" s="67">
        <v>84.88</v>
      </c>
      <c r="H32" s="67">
        <v>38.200000000000003</v>
      </c>
      <c r="I32" s="67"/>
      <c r="J32" s="67"/>
      <c r="K32" s="67"/>
      <c r="L32" s="67"/>
      <c r="M32" s="67"/>
      <c r="N32" s="67"/>
      <c r="O32" s="67"/>
      <c r="P32" s="67"/>
      <c r="Q32" s="67"/>
      <c r="R32" s="67"/>
      <c r="S32" s="67"/>
      <c r="T32" s="67"/>
      <c r="U32" s="67" t="s">
        <v>76</v>
      </c>
      <c r="V32" s="67">
        <v>7</v>
      </c>
      <c r="W32" s="67">
        <v>7</v>
      </c>
      <c r="X32" s="67">
        <f>W32*0.45</f>
        <v>3.15</v>
      </c>
      <c r="Y32" s="67" t="s">
        <v>77</v>
      </c>
      <c r="Z32" s="67"/>
      <c r="AA32" s="67" t="s">
        <v>78</v>
      </c>
      <c r="AB32" s="67">
        <v>3</v>
      </c>
      <c r="AC32" s="67">
        <f>AB32*0.1</f>
        <v>0.30000000000000004</v>
      </c>
      <c r="AD32" s="67">
        <f>X32+AC32+H32</f>
        <v>41.650000000000006</v>
      </c>
      <c r="AE32" s="25"/>
    </row>
    <row r="33" spans="1:31" ht="28.8" x14ac:dyDescent="0.25">
      <c r="A33" s="67">
        <v>31</v>
      </c>
      <c r="B33" s="67">
        <v>2020200795</v>
      </c>
      <c r="C33" s="67" t="s">
        <v>94</v>
      </c>
      <c r="D33" s="67" t="s">
        <v>28</v>
      </c>
      <c r="E33" s="67">
        <v>15528010136</v>
      </c>
      <c r="F33" s="67" t="s">
        <v>54</v>
      </c>
      <c r="G33" s="67">
        <v>87.88</v>
      </c>
      <c r="H33" s="67">
        <f>G33*0.45</f>
        <v>39.545999999999999</v>
      </c>
      <c r="I33" s="67"/>
      <c r="J33" s="67"/>
      <c r="K33" s="67"/>
      <c r="L33" s="67"/>
      <c r="M33" s="67"/>
      <c r="N33" s="67"/>
      <c r="O33" s="67"/>
      <c r="P33" s="67"/>
      <c r="Q33" s="67"/>
      <c r="R33" s="67"/>
      <c r="S33" s="67"/>
      <c r="T33" s="67"/>
      <c r="U33" s="67" t="s">
        <v>95</v>
      </c>
      <c r="V33" s="67">
        <v>4</v>
      </c>
      <c r="W33" s="67">
        <v>4</v>
      </c>
      <c r="X33" s="67">
        <f>W33*0.45</f>
        <v>1.8</v>
      </c>
      <c r="Y33" s="67" t="s">
        <v>96</v>
      </c>
      <c r="Z33" s="67"/>
      <c r="AA33" s="67"/>
      <c r="AB33" s="67">
        <v>3</v>
      </c>
      <c r="AC33" s="67">
        <f>AB33*0.1</f>
        <v>0.30000000000000004</v>
      </c>
      <c r="AD33" s="67">
        <f>X33+AC33+H33</f>
        <v>41.646000000000001</v>
      </c>
      <c r="AE33" s="25"/>
    </row>
    <row r="34" spans="1:31" ht="43.2" x14ac:dyDescent="0.25">
      <c r="A34" s="67">
        <v>32</v>
      </c>
      <c r="B34" s="67">
        <v>2020200743</v>
      </c>
      <c r="C34" s="67" t="s">
        <v>1043</v>
      </c>
      <c r="D34" s="67" t="s">
        <v>28</v>
      </c>
      <c r="E34" s="67">
        <v>15282769391</v>
      </c>
      <c r="F34" s="67" t="s">
        <v>168</v>
      </c>
      <c r="G34" s="67">
        <v>82.1</v>
      </c>
      <c r="H34" s="67">
        <v>36.950000000000003</v>
      </c>
      <c r="I34" s="67"/>
      <c r="J34" s="67"/>
      <c r="K34" s="67"/>
      <c r="L34" s="67"/>
      <c r="M34" s="67"/>
      <c r="N34" s="67"/>
      <c r="O34" s="67"/>
      <c r="P34" s="67"/>
      <c r="Q34" s="67"/>
      <c r="R34" s="67"/>
      <c r="S34" s="67"/>
      <c r="T34" s="67"/>
      <c r="U34" s="67" t="s">
        <v>169</v>
      </c>
      <c r="V34" s="67"/>
      <c r="W34" s="67">
        <v>10</v>
      </c>
      <c r="X34" s="67">
        <v>4.5</v>
      </c>
      <c r="Y34" s="67" t="s">
        <v>170</v>
      </c>
      <c r="Z34" s="67" t="s">
        <v>171</v>
      </c>
      <c r="AA34" s="67"/>
      <c r="AB34" s="67">
        <v>1</v>
      </c>
      <c r="AC34" s="67">
        <v>0.1</v>
      </c>
      <c r="AD34" s="67">
        <f>H34+X34+AC34</f>
        <v>41.550000000000004</v>
      </c>
      <c r="AE34" s="25"/>
    </row>
    <row r="35" spans="1:31" ht="158.4" x14ac:dyDescent="0.25">
      <c r="A35" s="67">
        <v>33</v>
      </c>
      <c r="B35" s="67">
        <v>2020200746</v>
      </c>
      <c r="C35" s="67" t="s">
        <v>243</v>
      </c>
      <c r="D35" s="67" t="s">
        <v>28</v>
      </c>
      <c r="E35" s="67">
        <v>18662221553</v>
      </c>
      <c r="F35" s="67" t="s">
        <v>244</v>
      </c>
      <c r="G35" s="67">
        <v>88.73</v>
      </c>
      <c r="H35" s="67">
        <f>G35*0.45</f>
        <v>39.9285</v>
      </c>
      <c r="I35" s="67"/>
      <c r="J35" s="67"/>
      <c r="K35" s="67"/>
      <c r="L35" s="67"/>
      <c r="M35" s="67"/>
      <c r="N35" s="67"/>
      <c r="O35" s="67"/>
      <c r="P35" s="67"/>
      <c r="Q35" s="67" t="s">
        <v>245</v>
      </c>
      <c r="R35" s="67">
        <v>2.6</v>
      </c>
      <c r="S35" s="67"/>
      <c r="T35" s="67"/>
      <c r="U35" s="67" t="s">
        <v>246</v>
      </c>
      <c r="V35" s="67">
        <v>0</v>
      </c>
      <c r="W35" s="67">
        <f>J35+L35+N35+P35+R35+T35+V35</f>
        <v>2.6</v>
      </c>
      <c r="X35" s="67">
        <f>W35*0.45</f>
        <v>1.1700000000000002</v>
      </c>
      <c r="Y35" s="67"/>
      <c r="Z35" s="67"/>
      <c r="AA35" s="67"/>
      <c r="AB35" s="67"/>
      <c r="AC35" s="67">
        <f>AB35*0.1</f>
        <v>0</v>
      </c>
      <c r="AD35" s="67">
        <f>AC35+X35++H35</f>
        <v>41.098500000000001</v>
      </c>
      <c r="AE35" s="25"/>
    </row>
    <row r="36" spans="1:31" ht="86.4" x14ac:dyDescent="0.25">
      <c r="A36" s="67">
        <v>34</v>
      </c>
      <c r="B36" s="67">
        <v>2020200798</v>
      </c>
      <c r="C36" s="67" t="s">
        <v>172</v>
      </c>
      <c r="D36" s="67" t="s">
        <v>28</v>
      </c>
      <c r="E36" s="67">
        <v>17882235702</v>
      </c>
      <c r="F36" s="67" t="s">
        <v>54</v>
      </c>
      <c r="G36" s="67">
        <v>89.9</v>
      </c>
      <c r="H36" s="67">
        <f>G36*45%</f>
        <v>40.455000000000005</v>
      </c>
      <c r="I36" s="67" t="s">
        <v>43</v>
      </c>
      <c r="J36" s="67">
        <v>0</v>
      </c>
      <c r="K36" s="67" t="s">
        <v>43</v>
      </c>
      <c r="L36" s="67">
        <v>0</v>
      </c>
      <c r="M36" s="67" t="s">
        <v>43</v>
      </c>
      <c r="N36" s="67">
        <v>0</v>
      </c>
      <c r="O36" s="67" t="s">
        <v>43</v>
      </c>
      <c r="P36" s="67">
        <v>0</v>
      </c>
      <c r="Q36" s="67" t="s">
        <v>43</v>
      </c>
      <c r="R36" s="67">
        <v>0</v>
      </c>
      <c r="S36" s="67" t="s">
        <v>43</v>
      </c>
      <c r="T36" s="67">
        <v>0</v>
      </c>
      <c r="U36" s="67" t="s">
        <v>43</v>
      </c>
      <c r="V36" s="67">
        <v>0</v>
      </c>
      <c r="W36" s="67">
        <v>0</v>
      </c>
      <c r="X36" s="67">
        <f>W36*V36</f>
        <v>0</v>
      </c>
      <c r="Y36" s="67" t="s">
        <v>173</v>
      </c>
      <c r="Z36" s="67" t="s">
        <v>174</v>
      </c>
      <c r="AA36" s="67" t="s">
        <v>175</v>
      </c>
      <c r="AB36" s="67">
        <f>3+2+0.5+0.75</f>
        <v>6.25</v>
      </c>
      <c r="AC36" s="67">
        <f>AB36*10%</f>
        <v>0.625</v>
      </c>
      <c r="AD36" s="67">
        <f>H36+X36+AC36</f>
        <v>41.080000000000005</v>
      </c>
      <c r="AE36" s="70"/>
    </row>
    <row r="37" spans="1:31" x14ac:dyDescent="0.25">
      <c r="A37" s="67">
        <v>35</v>
      </c>
      <c r="B37" s="67">
        <v>2020200780</v>
      </c>
      <c r="C37" s="67" t="s">
        <v>280</v>
      </c>
      <c r="D37" s="67" t="s">
        <v>28</v>
      </c>
      <c r="E37" s="67">
        <v>15520791108</v>
      </c>
      <c r="F37" s="67" t="s">
        <v>52</v>
      </c>
      <c r="G37" s="67">
        <v>85.41</v>
      </c>
      <c r="H37" s="67">
        <f>G37*0.45</f>
        <v>38.4345</v>
      </c>
      <c r="I37" s="67"/>
      <c r="J37" s="67"/>
      <c r="K37" s="67"/>
      <c r="L37" s="67"/>
      <c r="M37" s="67"/>
      <c r="N37" s="67"/>
      <c r="O37" s="67"/>
      <c r="P37" s="67"/>
      <c r="Q37" s="67"/>
      <c r="R37" s="67"/>
      <c r="S37" s="67"/>
      <c r="T37" s="67"/>
      <c r="U37" s="67" t="s">
        <v>264</v>
      </c>
      <c r="V37" s="67">
        <v>4</v>
      </c>
      <c r="W37" s="67">
        <f>J37+L37+N37+P37+R37+T37+V37</f>
        <v>4</v>
      </c>
      <c r="X37" s="67">
        <f>W37*0.45</f>
        <v>1.8</v>
      </c>
      <c r="Y37" s="67" t="s">
        <v>281</v>
      </c>
      <c r="Z37" s="67"/>
      <c r="AA37" s="67"/>
      <c r="AB37" s="67">
        <v>3</v>
      </c>
      <c r="AC37" s="67">
        <f>AB37*0.1</f>
        <v>0.30000000000000004</v>
      </c>
      <c r="AD37" s="67">
        <f>AC37+X37++H37</f>
        <v>40.534500000000001</v>
      </c>
      <c r="AE37" s="25"/>
    </row>
    <row r="38" spans="1:31" ht="28.8" x14ac:dyDescent="0.25">
      <c r="A38" s="67">
        <v>36</v>
      </c>
      <c r="B38" s="67">
        <v>2020200803</v>
      </c>
      <c r="C38" s="67" t="s">
        <v>161</v>
      </c>
      <c r="D38" s="67" t="s">
        <v>28</v>
      </c>
      <c r="E38" s="67">
        <v>15209257089</v>
      </c>
      <c r="F38" s="67" t="s">
        <v>134</v>
      </c>
      <c r="G38" s="67">
        <v>88.25</v>
      </c>
      <c r="H38" s="67">
        <v>39.71</v>
      </c>
      <c r="I38" s="67"/>
      <c r="J38" s="67"/>
      <c r="K38" s="67"/>
      <c r="L38" s="67"/>
      <c r="M38" s="67"/>
      <c r="N38" s="67"/>
      <c r="O38" s="67"/>
      <c r="P38" s="67"/>
      <c r="Q38" s="67" t="s">
        <v>162</v>
      </c>
      <c r="R38" s="67">
        <v>1.5</v>
      </c>
      <c r="S38" s="67"/>
      <c r="T38" s="67"/>
      <c r="U38" s="67" t="s">
        <v>163</v>
      </c>
      <c r="V38" s="67">
        <v>0</v>
      </c>
      <c r="W38" s="67">
        <v>0</v>
      </c>
      <c r="X38" s="67">
        <v>0.67500000000000004</v>
      </c>
      <c r="Y38" s="67"/>
      <c r="Z38" s="67"/>
      <c r="AA38" s="67"/>
      <c r="AB38" s="67">
        <v>0</v>
      </c>
      <c r="AC38" s="67"/>
      <c r="AD38" s="67">
        <f>H38+X38+AC38</f>
        <v>40.384999999999998</v>
      </c>
      <c r="AE38" s="25"/>
    </row>
    <row r="39" spans="1:31" x14ac:dyDescent="0.25">
      <c r="A39" s="67">
        <v>37</v>
      </c>
      <c r="B39" s="67">
        <v>2020200758</v>
      </c>
      <c r="C39" s="67" t="s">
        <v>51</v>
      </c>
      <c r="D39" s="67" t="s">
        <v>28</v>
      </c>
      <c r="E39" s="67">
        <v>19138971202</v>
      </c>
      <c r="F39" s="67" t="s">
        <v>52</v>
      </c>
      <c r="G39" s="67">
        <v>89.14</v>
      </c>
      <c r="H39" s="67">
        <v>40.11</v>
      </c>
      <c r="I39" s="67" t="s">
        <v>43</v>
      </c>
      <c r="J39" s="67">
        <v>0</v>
      </c>
      <c r="K39" s="67" t="s">
        <v>43</v>
      </c>
      <c r="L39" s="67">
        <v>0</v>
      </c>
      <c r="M39" s="67" t="s">
        <v>43</v>
      </c>
      <c r="N39" s="67">
        <v>0</v>
      </c>
      <c r="O39" s="67" t="s">
        <v>43</v>
      </c>
      <c r="P39" s="67">
        <v>0</v>
      </c>
      <c r="Q39" s="67" t="s">
        <v>43</v>
      </c>
      <c r="R39" s="67">
        <v>0</v>
      </c>
      <c r="S39" s="67" t="s">
        <v>43</v>
      </c>
      <c r="T39" s="67">
        <v>0</v>
      </c>
      <c r="U39" s="67" t="s">
        <v>43</v>
      </c>
      <c r="V39" s="67">
        <v>0</v>
      </c>
      <c r="W39" s="67">
        <v>0</v>
      </c>
      <c r="X39" s="67">
        <f>W39*0.45</f>
        <v>0</v>
      </c>
      <c r="Y39" s="67" t="s">
        <v>43</v>
      </c>
      <c r="Z39" s="67" t="s">
        <v>43</v>
      </c>
      <c r="AA39" s="67" t="s">
        <v>43</v>
      </c>
      <c r="AB39" s="67">
        <v>0</v>
      </c>
      <c r="AC39" s="67">
        <f>AB39*0.1</f>
        <v>0</v>
      </c>
      <c r="AD39" s="67">
        <f>X39+AC39+H39</f>
        <v>40.11</v>
      </c>
      <c r="AE39" s="68"/>
    </row>
    <row r="40" spans="1:31" ht="43.2" x14ac:dyDescent="0.25">
      <c r="A40" s="67">
        <v>38</v>
      </c>
      <c r="B40" s="67">
        <v>2020200781</v>
      </c>
      <c r="C40" s="67" t="s">
        <v>69</v>
      </c>
      <c r="D40" s="67" t="s">
        <v>28</v>
      </c>
      <c r="E40" s="67">
        <v>13880342819</v>
      </c>
      <c r="F40" s="67" t="s">
        <v>54</v>
      </c>
      <c r="G40" s="67">
        <v>84.41</v>
      </c>
      <c r="H40" s="67">
        <v>37.979999999999997</v>
      </c>
      <c r="I40" s="67"/>
      <c r="J40" s="67"/>
      <c r="K40" s="67"/>
      <c r="L40" s="67"/>
      <c r="M40" s="67"/>
      <c r="N40" s="67"/>
      <c r="O40" s="67"/>
      <c r="P40" s="67"/>
      <c r="Q40" s="67"/>
      <c r="R40" s="67"/>
      <c r="S40" s="67"/>
      <c r="T40" s="67"/>
      <c r="U40" s="67" t="s">
        <v>70</v>
      </c>
      <c r="V40" s="67">
        <v>4</v>
      </c>
      <c r="W40" s="67">
        <v>4</v>
      </c>
      <c r="X40" s="67">
        <f>W40*0.45</f>
        <v>1.8</v>
      </c>
      <c r="Y40" s="67" t="s">
        <v>71</v>
      </c>
      <c r="Z40" s="67">
        <v>0</v>
      </c>
      <c r="AA40" s="67" t="s">
        <v>72</v>
      </c>
      <c r="AB40" s="67">
        <v>1.75</v>
      </c>
      <c r="AC40" s="67">
        <f>AB40*0.1</f>
        <v>0.17500000000000002</v>
      </c>
      <c r="AD40" s="67">
        <f>X40+AC40+H40</f>
        <v>39.954999999999998</v>
      </c>
      <c r="AE40" s="68"/>
    </row>
    <row r="41" spans="1:31" x14ac:dyDescent="0.25">
      <c r="A41" s="67">
        <v>39</v>
      </c>
      <c r="B41" s="67">
        <v>2020200739</v>
      </c>
      <c r="C41" s="67" t="s">
        <v>27</v>
      </c>
      <c r="D41" s="67" t="s">
        <v>28</v>
      </c>
      <c r="E41" s="67">
        <v>17302255682</v>
      </c>
      <c r="F41" s="67" t="s">
        <v>29</v>
      </c>
      <c r="G41" s="67">
        <v>88.72</v>
      </c>
      <c r="H41" s="67">
        <v>39.92</v>
      </c>
      <c r="I41" s="67"/>
      <c r="J41" s="67"/>
      <c r="K41" s="67"/>
      <c r="L41" s="67"/>
      <c r="M41" s="67"/>
      <c r="N41" s="67"/>
      <c r="O41" s="67"/>
      <c r="P41" s="67"/>
      <c r="Q41" s="67"/>
      <c r="R41" s="67"/>
      <c r="S41" s="67"/>
      <c r="T41" s="67"/>
      <c r="U41" s="67"/>
      <c r="V41" s="67"/>
      <c r="W41" s="67">
        <v>0</v>
      </c>
      <c r="X41" s="67">
        <f>W41*0.45</f>
        <v>0</v>
      </c>
      <c r="Y41" s="67"/>
      <c r="Z41" s="67"/>
      <c r="AA41" s="67"/>
      <c r="AB41" s="67">
        <v>0</v>
      </c>
      <c r="AC41" s="67">
        <f>AB41*0.1</f>
        <v>0</v>
      </c>
      <c r="AD41" s="67">
        <f>X41+AC41+H41</f>
        <v>39.92</v>
      </c>
      <c r="AE41" s="68"/>
    </row>
    <row r="42" spans="1:31" x14ac:dyDescent="0.25">
      <c r="A42" s="67">
        <v>40</v>
      </c>
      <c r="B42" s="67">
        <v>2020200783</v>
      </c>
      <c r="C42" s="67" t="s">
        <v>73</v>
      </c>
      <c r="D42" s="67" t="s">
        <v>28</v>
      </c>
      <c r="E42" s="67">
        <v>18349318215</v>
      </c>
      <c r="F42" s="67" t="s">
        <v>52</v>
      </c>
      <c r="G42" s="67">
        <v>88.58</v>
      </c>
      <c r="H42" s="67">
        <v>39.86</v>
      </c>
      <c r="I42" s="67"/>
      <c r="J42" s="67">
        <v>0</v>
      </c>
      <c r="K42" s="67"/>
      <c r="L42" s="67">
        <v>0</v>
      </c>
      <c r="M42" s="67"/>
      <c r="N42" s="67">
        <v>0</v>
      </c>
      <c r="O42" s="67"/>
      <c r="P42" s="67">
        <v>0</v>
      </c>
      <c r="Q42" s="67"/>
      <c r="R42" s="67">
        <v>0</v>
      </c>
      <c r="S42" s="67"/>
      <c r="T42" s="67">
        <v>0</v>
      </c>
      <c r="U42" s="67"/>
      <c r="V42" s="67">
        <v>0</v>
      </c>
      <c r="W42" s="67">
        <v>0</v>
      </c>
      <c r="X42" s="67">
        <f>W42*0.45</f>
        <v>0</v>
      </c>
      <c r="Y42" s="67"/>
      <c r="Z42" s="67"/>
      <c r="AA42" s="67"/>
      <c r="AB42" s="67">
        <v>0</v>
      </c>
      <c r="AC42" s="67">
        <f>AB42*0.1</f>
        <v>0</v>
      </c>
      <c r="AD42" s="67">
        <f>X42+AC42+H42</f>
        <v>39.86</v>
      </c>
      <c r="AE42" s="68"/>
    </row>
    <row r="43" spans="1:31" x14ac:dyDescent="0.25">
      <c r="A43" s="67">
        <v>41</v>
      </c>
      <c r="B43" s="67">
        <v>2020200738</v>
      </c>
      <c r="C43" s="67" t="s">
        <v>262</v>
      </c>
      <c r="D43" s="67" t="s">
        <v>28</v>
      </c>
      <c r="E43" s="67">
        <v>13103467810</v>
      </c>
      <c r="F43" s="67" t="s">
        <v>263</v>
      </c>
      <c r="G43" s="67">
        <v>84.56</v>
      </c>
      <c r="H43" s="67">
        <f>G43*0.45</f>
        <v>38.052</v>
      </c>
      <c r="I43" s="67"/>
      <c r="J43" s="67"/>
      <c r="K43" s="67"/>
      <c r="L43" s="67"/>
      <c r="M43" s="67"/>
      <c r="N43" s="67"/>
      <c r="O43" s="67"/>
      <c r="P43" s="67"/>
      <c r="Q43" s="67"/>
      <c r="R43" s="67"/>
      <c r="S43" s="67"/>
      <c r="T43" s="67"/>
      <c r="U43" s="67" t="s">
        <v>264</v>
      </c>
      <c r="V43" s="67">
        <v>4</v>
      </c>
      <c r="W43" s="67">
        <f>J43+L43+N43+P43+R43+T43+V43</f>
        <v>4</v>
      </c>
      <c r="X43" s="67">
        <f>W43*0.45</f>
        <v>1.8</v>
      </c>
      <c r="Y43" s="67"/>
      <c r="Z43" s="67"/>
      <c r="AA43" s="67"/>
      <c r="AB43" s="67"/>
      <c r="AC43" s="67">
        <f>AB43*0.1</f>
        <v>0</v>
      </c>
      <c r="AD43" s="67">
        <f>AC43+X43++H43</f>
        <v>39.851999999999997</v>
      </c>
      <c r="AE43" s="68"/>
    </row>
    <row r="44" spans="1:31" x14ac:dyDescent="0.25">
      <c r="A44" s="67">
        <v>42</v>
      </c>
      <c r="B44" s="67">
        <v>2020200750</v>
      </c>
      <c r="C44" s="67" t="s">
        <v>176</v>
      </c>
      <c r="D44" s="67" t="s">
        <v>28</v>
      </c>
      <c r="E44" s="67">
        <v>17864295904</v>
      </c>
      <c r="F44" s="67" t="s">
        <v>177</v>
      </c>
      <c r="G44" s="67">
        <v>88.25</v>
      </c>
      <c r="H44" s="67">
        <v>39.71</v>
      </c>
      <c r="I44" s="67"/>
      <c r="J44" s="67"/>
      <c r="K44" s="67"/>
      <c r="L44" s="67"/>
      <c r="M44" s="67"/>
      <c r="N44" s="67"/>
      <c r="O44" s="67"/>
      <c r="P44" s="67"/>
      <c r="Q44" s="67"/>
      <c r="R44" s="67"/>
      <c r="S44" s="67"/>
      <c r="T44" s="67"/>
      <c r="U44" s="67"/>
      <c r="V44" s="67"/>
      <c r="W44" s="67"/>
      <c r="X44" s="67"/>
      <c r="Y44" s="67"/>
      <c r="Z44" s="67"/>
      <c r="AA44" s="67"/>
      <c r="AB44" s="67"/>
      <c r="AC44" s="67"/>
      <c r="AD44" s="67">
        <f>H44+X44+AC44</f>
        <v>39.71</v>
      </c>
      <c r="AE44" s="68"/>
    </row>
    <row r="45" spans="1:31" ht="28.8" x14ac:dyDescent="0.25">
      <c r="A45" s="67">
        <v>43</v>
      </c>
      <c r="B45" s="67">
        <v>2020200802</v>
      </c>
      <c r="C45" s="67" t="s">
        <v>112</v>
      </c>
      <c r="D45" s="67" t="s">
        <v>28</v>
      </c>
      <c r="E45" s="67">
        <v>18291882936</v>
      </c>
      <c r="F45" s="67" t="s">
        <v>113</v>
      </c>
      <c r="G45" s="67">
        <v>87.52</v>
      </c>
      <c r="H45" s="67">
        <v>39.380000000000003</v>
      </c>
      <c r="I45" s="67"/>
      <c r="J45" s="67">
        <v>0</v>
      </c>
      <c r="K45" s="67"/>
      <c r="L45" s="67">
        <v>0</v>
      </c>
      <c r="M45" s="67"/>
      <c r="N45" s="67">
        <v>0</v>
      </c>
      <c r="O45" s="67"/>
      <c r="P45" s="67">
        <v>0</v>
      </c>
      <c r="Q45" s="67"/>
      <c r="R45" s="67">
        <v>0</v>
      </c>
      <c r="S45" s="67"/>
      <c r="T45" s="67">
        <v>0</v>
      </c>
      <c r="U45" s="67" t="s">
        <v>114</v>
      </c>
      <c r="V45" s="67">
        <v>0</v>
      </c>
      <c r="W45" s="67">
        <v>0</v>
      </c>
      <c r="X45" s="67">
        <v>0</v>
      </c>
      <c r="Y45" s="67"/>
      <c r="Z45" s="67"/>
      <c r="AA45" s="67"/>
      <c r="AB45" s="67">
        <v>0</v>
      </c>
      <c r="AC45" s="67">
        <f>AB45*0.1</f>
        <v>0</v>
      </c>
      <c r="AD45" s="67">
        <f>X45+AC45+H45</f>
        <v>39.380000000000003</v>
      </c>
      <c r="AE45" s="68"/>
    </row>
    <row r="46" spans="1:31" ht="28.8" x14ac:dyDescent="0.25">
      <c r="A46" s="67">
        <v>44</v>
      </c>
      <c r="B46" s="67" t="s">
        <v>178</v>
      </c>
      <c r="C46" s="67" t="s">
        <v>179</v>
      </c>
      <c r="D46" s="67" t="s">
        <v>28</v>
      </c>
      <c r="E46" s="67" t="s">
        <v>180</v>
      </c>
      <c r="F46" s="67" t="s">
        <v>98</v>
      </c>
      <c r="G46" s="67">
        <v>86.9</v>
      </c>
      <c r="H46" s="67">
        <v>39.11</v>
      </c>
      <c r="I46" s="67"/>
      <c r="J46" s="67"/>
      <c r="K46" s="67"/>
      <c r="L46" s="67"/>
      <c r="M46" s="67"/>
      <c r="N46" s="67"/>
      <c r="O46" s="67"/>
      <c r="P46" s="67"/>
      <c r="Q46" s="67" t="s">
        <v>181</v>
      </c>
      <c r="R46" s="67" t="s">
        <v>182</v>
      </c>
      <c r="S46" s="67"/>
      <c r="T46" s="67"/>
      <c r="U46" s="67"/>
      <c r="V46" s="67"/>
      <c r="W46" s="67" t="s">
        <v>182</v>
      </c>
      <c r="X46" s="67" t="s">
        <v>183</v>
      </c>
      <c r="Y46" s="67"/>
      <c r="Z46" s="67"/>
      <c r="AA46" s="67"/>
      <c r="AB46" s="67" t="s">
        <v>184</v>
      </c>
      <c r="AC46" s="67" t="s">
        <v>184</v>
      </c>
      <c r="AD46" s="67">
        <f>H46+X46+AC46</f>
        <v>39.29</v>
      </c>
      <c r="AE46" s="68"/>
    </row>
    <row r="47" spans="1:31" x14ac:dyDescent="0.25">
      <c r="A47" s="67">
        <v>45</v>
      </c>
      <c r="B47" s="67">
        <v>2020200753</v>
      </c>
      <c r="C47" s="67" t="s">
        <v>1044</v>
      </c>
      <c r="D47" s="67" t="s">
        <v>28</v>
      </c>
      <c r="E47" s="67">
        <v>15129027822</v>
      </c>
      <c r="F47" s="67" t="s">
        <v>185</v>
      </c>
      <c r="G47" s="67">
        <v>87.32</v>
      </c>
      <c r="H47" s="67">
        <v>39.29</v>
      </c>
      <c r="I47" s="67"/>
      <c r="J47" s="67">
        <v>0</v>
      </c>
      <c r="K47" s="67"/>
      <c r="L47" s="67">
        <v>0</v>
      </c>
      <c r="M47" s="67"/>
      <c r="N47" s="67">
        <v>0</v>
      </c>
      <c r="O47" s="67"/>
      <c r="P47" s="67">
        <v>0</v>
      </c>
      <c r="Q47" s="67"/>
      <c r="R47" s="67">
        <v>0</v>
      </c>
      <c r="S47" s="67"/>
      <c r="T47" s="67">
        <v>0</v>
      </c>
      <c r="U47" s="67"/>
      <c r="V47" s="67">
        <v>0</v>
      </c>
      <c r="W47" s="67">
        <v>0</v>
      </c>
      <c r="X47" s="67">
        <v>0</v>
      </c>
      <c r="Y47" s="67"/>
      <c r="Z47" s="67"/>
      <c r="AA47" s="67"/>
      <c r="AB47" s="67">
        <v>0</v>
      </c>
      <c r="AC47" s="67">
        <v>0</v>
      </c>
      <c r="AD47" s="67">
        <f>H47+X47+AC47</f>
        <v>39.29</v>
      </c>
      <c r="AE47" s="68"/>
    </row>
    <row r="48" spans="1:31" ht="28.8" x14ac:dyDescent="0.25">
      <c r="A48" s="67">
        <v>46</v>
      </c>
      <c r="B48" s="67">
        <v>2020200756</v>
      </c>
      <c r="C48" s="67" t="s">
        <v>47</v>
      </c>
      <c r="D48" s="67" t="s">
        <v>28</v>
      </c>
      <c r="E48" s="67">
        <v>19980859215</v>
      </c>
      <c r="F48" s="67" t="s">
        <v>48</v>
      </c>
      <c r="G48" s="67">
        <v>82.81</v>
      </c>
      <c r="H48" s="67">
        <v>37.26</v>
      </c>
      <c r="I48" s="67" t="s">
        <v>43</v>
      </c>
      <c r="J48" s="67">
        <v>0</v>
      </c>
      <c r="K48" s="67" t="s">
        <v>43</v>
      </c>
      <c r="L48" s="67">
        <v>0</v>
      </c>
      <c r="M48" s="67" t="s">
        <v>43</v>
      </c>
      <c r="N48" s="67">
        <v>0</v>
      </c>
      <c r="O48" s="67" t="s">
        <v>43</v>
      </c>
      <c r="P48" s="67">
        <v>0</v>
      </c>
      <c r="Q48" s="67" t="s">
        <v>43</v>
      </c>
      <c r="R48" s="67">
        <v>0</v>
      </c>
      <c r="S48" s="67" t="s">
        <v>43</v>
      </c>
      <c r="T48" s="67">
        <v>0</v>
      </c>
      <c r="U48" s="67" t="s">
        <v>49</v>
      </c>
      <c r="V48" s="67">
        <v>4</v>
      </c>
      <c r="W48" s="67">
        <v>4</v>
      </c>
      <c r="X48" s="67">
        <f>W48*0.45</f>
        <v>1.8</v>
      </c>
      <c r="Y48" s="67" t="s">
        <v>43</v>
      </c>
      <c r="Z48" s="67" t="s">
        <v>43</v>
      </c>
      <c r="AA48" s="67" t="s">
        <v>50</v>
      </c>
      <c r="AB48" s="67">
        <v>0.75</v>
      </c>
      <c r="AC48" s="67">
        <f>AB48*0.1</f>
        <v>7.5000000000000011E-2</v>
      </c>
      <c r="AD48" s="67">
        <f>X48+AC48+H48</f>
        <v>39.134999999999998</v>
      </c>
      <c r="AE48" s="68"/>
    </row>
    <row r="49" spans="1:31" x14ac:dyDescent="0.25">
      <c r="A49" s="67">
        <v>47</v>
      </c>
      <c r="B49" s="67">
        <v>2020200747</v>
      </c>
      <c r="C49" s="67" t="s">
        <v>278</v>
      </c>
      <c r="D49" s="67" t="s">
        <v>28</v>
      </c>
      <c r="E49" s="67">
        <v>15262120024</v>
      </c>
      <c r="F49" s="67" t="s">
        <v>130</v>
      </c>
      <c r="G49" s="67">
        <v>86.75</v>
      </c>
      <c r="H49" s="67">
        <f>G49*0.45</f>
        <v>39.037500000000001</v>
      </c>
      <c r="I49" s="67"/>
      <c r="J49" s="67"/>
      <c r="K49" s="67"/>
      <c r="L49" s="67"/>
      <c r="M49" s="67"/>
      <c r="N49" s="67"/>
      <c r="O49" s="67"/>
      <c r="P49" s="67"/>
      <c r="Q49" s="67"/>
      <c r="R49" s="67"/>
      <c r="S49" s="67"/>
      <c r="T49" s="67"/>
      <c r="U49" s="67" t="s">
        <v>279</v>
      </c>
      <c r="V49" s="67">
        <v>0</v>
      </c>
      <c r="W49" s="67">
        <f>J49+L49+N49+P49+R49+T49+V49</f>
        <v>0</v>
      </c>
      <c r="X49" s="67">
        <f>W49*0.45</f>
        <v>0</v>
      </c>
      <c r="Y49" s="67"/>
      <c r="Z49" s="67"/>
      <c r="AA49" s="67"/>
      <c r="AB49" s="67"/>
      <c r="AC49" s="67">
        <f>AB49*0.1</f>
        <v>0</v>
      </c>
      <c r="AD49" s="67">
        <f>AC49+X49++H49</f>
        <v>39.037500000000001</v>
      </c>
      <c r="AE49" s="68"/>
    </row>
    <row r="50" spans="1:31" x14ac:dyDescent="0.25">
      <c r="A50" s="67">
        <v>48</v>
      </c>
      <c r="B50" s="67">
        <v>2020200741</v>
      </c>
      <c r="C50" s="67" t="s">
        <v>186</v>
      </c>
      <c r="D50" s="67" t="s">
        <v>28</v>
      </c>
      <c r="E50" s="67">
        <v>19881859047</v>
      </c>
      <c r="F50" s="67" t="s">
        <v>165</v>
      </c>
      <c r="G50" s="67">
        <v>85.96</v>
      </c>
      <c r="H50" s="67">
        <v>38.682000000000002</v>
      </c>
      <c r="I50" s="67"/>
      <c r="J50" s="67"/>
      <c r="K50" s="67"/>
      <c r="L50" s="67"/>
      <c r="M50" s="67"/>
      <c r="N50" s="67"/>
      <c r="O50" s="67"/>
      <c r="P50" s="67"/>
      <c r="Q50" s="67"/>
      <c r="R50" s="67"/>
      <c r="S50" s="67"/>
      <c r="T50" s="67"/>
      <c r="U50" s="67"/>
      <c r="V50" s="67"/>
      <c r="W50" s="67"/>
      <c r="X50" s="67"/>
      <c r="Y50" s="67" t="s">
        <v>187</v>
      </c>
      <c r="Z50" s="67"/>
      <c r="AA50" s="67"/>
      <c r="AB50" s="67">
        <v>1</v>
      </c>
      <c r="AC50" s="67">
        <v>0.1</v>
      </c>
      <c r="AD50" s="67">
        <f>H50+X50+AC50</f>
        <v>38.782000000000004</v>
      </c>
      <c r="AE50" s="68"/>
    </row>
    <row r="51" spans="1:31" ht="72" x14ac:dyDescent="0.25">
      <c r="A51" s="67">
        <v>49</v>
      </c>
      <c r="B51" s="67">
        <v>2020200797</v>
      </c>
      <c r="C51" s="67" t="s">
        <v>104</v>
      </c>
      <c r="D51" s="67" t="s">
        <v>28</v>
      </c>
      <c r="E51" s="67">
        <v>17760012196</v>
      </c>
      <c r="F51" s="67" t="s">
        <v>38</v>
      </c>
      <c r="G51" s="67">
        <v>84.74</v>
      </c>
      <c r="H51" s="67">
        <v>38.133000000000003</v>
      </c>
      <c r="I51" s="67"/>
      <c r="J51" s="67"/>
      <c r="K51" s="67"/>
      <c r="L51" s="67"/>
      <c r="M51" s="67"/>
      <c r="N51" s="67"/>
      <c r="O51" s="67"/>
      <c r="P51" s="67"/>
      <c r="Q51" s="67"/>
      <c r="R51" s="67"/>
      <c r="S51" s="67"/>
      <c r="T51" s="67"/>
      <c r="U51" s="67"/>
      <c r="V51" s="67"/>
      <c r="W51" s="67"/>
      <c r="X51" s="67"/>
      <c r="Y51" s="67" t="s">
        <v>105</v>
      </c>
      <c r="Z51" s="67" t="s">
        <v>106</v>
      </c>
      <c r="AA51" s="67"/>
      <c r="AB51" s="67">
        <v>6</v>
      </c>
      <c r="AC51" s="67">
        <f t="shared" ref="AC51:AC57" si="5">AB51*0.1</f>
        <v>0.60000000000000009</v>
      </c>
      <c r="AD51" s="67">
        <f>X51+AC51+H51</f>
        <v>38.733000000000004</v>
      </c>
      <c r="AE51" s="68"/>
    </row>
    <row r="52" spans="1:31" x14ac:dyDescent="0.25">
      <c r="A52" s="67">
        <v>50</v>
      </c>
      <c r="B52" s="67">
        <v>2020200748</v>
      </c>
      <c r="C52" s="67" t="s">
        <v>32</v>
      </c>
      <c r="D52" s="67" t="s">
        <v>28</v>
      </c>
      <c r="E52" s="67">
        <v>19181799309</v>
      </c>
      <c r="F52" s="67" t="s">
        <v>33</v>
      </c>
      <c r="G52" s="67">
        <v>86.03</v>
      </c>
      <c r="H52" s="67">
        <v>38.71</v>
      </c>
      <c r="I52" s="67"/>
      <c r="J52" s="67"/>
      <c r="K52" s="67"/>
      <c r="L52" s="67"/>
      <c r="M52" s="67"/>
      <c r="N52" s="67"/>
      <c r="O52" s="67"/>
      <c r="P52" s="67"/>
      <c r="Q52" s="67"/>
      <c r="R52" s="67"/>
      <c r="S52" s="67"/>
      <c r="T52" s="67"/>
      <c r="U52" s="67"/>
      <c r="V52" s="67"/>
      <c r="W52" s="67">
        <v>0</v>
      </c>
      <c r="X52" s="67">
        <f t="shared" ref="X52:X57" si="6">W52*0.45</f>
        <v>0</v>
      </c>
      <c r="Y52" s="67"/>
      <c r="Z52" s="67"/>
      <c r="AA52" s="67"/>
      <c r="AB52" s="67">
        <v>0</v>
      </c>
      <c r="AC52" s="67">
        <f t="shared" si="5"/>
        <v>0</v>
      </c>
      <c r="AD52" s="67">
        <f>X52+AC52+H52</f>
        <v>38.71</v>
      </c>
      <c r="AE52" s="68"/>
    </row>
    <row r="53" spans="1:31" ht="57.6" x14ac:dyDescent="0.25">
      <c r="A53" s="67">
        <v>51</v>
      </c>
      <c r="B53" s="67">
        <v>2020200792</v>
      </c>
      <c r="C53" s="67" t="s">
        <v>83</v>
      </c>
      <c r="D53" s="67" t="s">
        <v>28</v>
      </c>
      <c r="E53" s="67">
        <v>13618033126</v>
      </c>
      <c r="F53" s="67" t="s">
        <v>80</v>
      </c>
      <c r="G53" s="67">
        <v>85.58</v>
      </c>
      <c r="H53" s="67">
        <v>38.51</v>
      </c>
      <c r="I53" s="67" t="s">
        <v>43</v>
      </c>
      <c r="J53" s="67">
        <v>0</v>
      </c>
      <c r="K53" s="67" t="s">
        <v>43</v>
      </c>
      <c r="L53" s="67">
        <v>0</v>
      </c>
      <c r="M53" s="67" t="s">
        <v>43</v>
      </c>
      <c r="N53" s="67">
        <v>0</v>
      </c>
      <c r="O53" s="67" t="s">
        <v>43</v>
      </c>
      <c r="P53" s="67">
        <v>0</v>
      </c>
      <c r="Q53" s="67" t="s">
        <v>43</v>
      </c>
      <c r="R53" s="67">
        <v>0</v>
      </c>
      <c r="S53" s="67" t="s">
        <v>43</v>
      </c>
      <c r="T53" s="67">
        <v>0</v>
      </c>
      <c r="U53" s="67" t="s">
        <v>43</v>
      </c>
      <c r="V53" s="67">
        <v>0</v>
      </c>
      <c r="W53" s="67">
        <v>0</v>
      </c>
      <c r="X53" s="67">
        <f t="shared" si="6"/>
        <v>0</v>
      </c>
      <c r="Y53" s="67" t="s">
        <v>43</v>
      </c>
      <c r="Z53" s="67" t="s">
        <v>43</v>
      </c>
      <c r="AA53" s="67" t="s">
        <v>84</v>
      </c>
      <c r="AB53" s="67">
        <v>1.75</v>
      </c>
      <c r="AC53" s="67">
        <f t="shared" si="5"/>
        <v>0.17500000000000002</v>
      </c>
      <c r="AD53" s="67">
        <f>X53+AC53+H53</f>
        <v>38.684999999999995</v>
      </c>
      <c r="AE53" s="68"/>
    </row>
    <row r="54" spans="1:31" ht="43.2" x14ac:dyDescent="0.25">
      <c r="A54" s="67">
        <v>52</v>
      </c>
      <c r="B54" s="67">
        <v>2020200752</v>
      </c>
      <c r="C54" s="67" t="s">
        <v>37</v>
      </c>
      <c r="D54" s="67" t="s">
        <v>28</v>
      </c>
      <c r="E54" s="67">
        <v>15281346996</v>
      </c>
      <c r="F54" s="67" t="s">
        <v>38</v>
      </c>
      <c r="G54" s="67">
        <v>81.599999999999994</v>
      </c>
      <c r="H54" s="67">
        <v>36.72</v>
      </c>
      <c r="I54" s="67"/>
      <c r="J54" s="67"/>
      <c r="K54" s="67"/>
      <c r="L54" s="67"/>
      <c r="M54" s="67"/>
      <c r="N54" s="67"/>
      <c r="O54" s="67"/>
      <c r="P54" s="67"/>
      <c r="Q54" s="67"/>
      <c r="R54" s="67"/>
      <c r="S54" s="67"/>
      <c r="T54" s="67"/>
      <c r="U54" s="67" t="s">
        <v>39</v>
      </c>
      <c r="V54" s="67">
        <v>4</v>
      </c>
      <c r="W54" s="67">
        <v>4</v>
      </c>
      <c r="X54" s="67">
        <f t="shared" si="6"/>
        <v>1.8</v>
      </c>
      <c r="Y54" s="67"/>
      <c r="Z54" s="67"/>
      <c r="AA54" s="67" t="s">
        <v>40</v>
      </c>
      <c r="AB54" s="67">
        <v>1.25</v>
      </c>
      <c r="AC54" s="67">
        <f t="shared" si="5"/>
        <v>0.125</v>
      </c>
      <c r="AD54" s="67">
        <f>X54+AC54+H54</f>
        <v>38.644999999999996</v>
      </c>
      <c r="AE54" s="68"/>
    </row>
    <row r="55" spans="1:31" ht="57.6" x14ac:dyDescent="0.25">
      <c r="A55" s="67">
        <v>53</v>
      </c>
      <c r="B55" s="67">
        <v>2020200749</v>
      </c>
      <c r="C55" s="67" t="s">
        <v>34</v>
      </c>
      <c r="D55" s="67" t="s">
        <v>28</v>
      </c>
      <c r="E55" s="67">
        <v>18253160852</v>
      </c>
      <c r="F55" s="67" t="s">
        <v>35</v>
      </c>
      <c r="G55" s="67">
        <v>85.72</v>
      </c>
      <c r="H55" s="67">
        <f>G55*0.45</f>
        <v>38.573999999999998</v>
      </c>
      <c r="I55" s="67" t="s">
        <v>36</v>
      </c>
      <c r="J55" s="67">
        <v>0</v>
      </c>
      <c r="K55" s="67"/>
      <c r="L55" s="67"/>
      <c r="M55" s="67"/>
      <c r="N55" s="67"/>
      <c r="O55" s="67"/>
      <c r="P55" s="67"/>
      <c r="Q55" s="67"/>
      <c r="R55" s="67"/>
      <c r="S55" s="67"/>
      <c r="T55" s="67"/>
      <c r="U55" s="67"/>
      <c r="V55" s="67"/>
      <c r="W55" s="67">
        <v>0</v>
      </c>
      <c r="X55" s="67">
        <f t="shared" si="6"/>
        <v>0</v>
      </c>
      <c r="Y55" s="67"/>
      <c r="Z55" s="67"/>
      <c r="AA55" s="67"/>
      <c r="AB55" s="67"/>
      <c r="AC55" s="67">
        <f t="shared" si="5"/>
        <v>0</v>
      </c>
      <c r="AD55" s="67">
        <f>X55+AC55+H55</f>
        <v>38.573999999999998</v>
      </c>
      <c r="AE55" s="68"/>
    </row>
    <row r="56" spans="1:31" x14ac:dyDescent="0.25">
      <c r="A56" s="67">
        <v>54</v>
      </c>
      <c r="B56" s="67">
        <v>2020200744</v>
      </c>
      <c r="C56" s="67" t="s">
        <v>1033</v>
      </c>
      <c r="D56" s="67" t="s">
        <v>28</v>
      </c>
      <c r="E56" s="67">
        <v>13248160810</v>
      </c>
      <c r="F56" s="67" t="s">
        <v>80</v>
      </c>
      <c r="G56" s="67">
        <v>85.01</v>
      </c>
      <c r="H56" s="67">
        <f>G56*0.45</f>
        <v>38.2545</v>
      </c>
      <c r="I56" s="67"/>
      <c r="J56" s="67"/>
      <c r="K56" s="67"/>
      <c r="L56" s="67"/>
      <c r="M56" s="67"/>
      <c r="N56" s="67"/>
      <c r="O56" s="67"/>
      <c r="P56" s="67"/>
      <c r="Q56" s="67"/>
      <c r="R56" s="67"/>
      <c r="S56" s="67"/>
      <c r="T56" s="67"/>
      <c r="U56" s="67"/>
      <c r="V56" s="67"/>
      <c r="W56" s="67">
        <f>J56+L56+N56+P56+R56+T56+V56</f>
        <v>0</v>
      </c>
      <c r="X56" s="67">
        <f t="shared" si="6"/>
        <v>0</v>
      </c>
      <c r="Y56" s="67"/>
      <c r="Z56" s="67"/>
      <c r="AA56" s="67"/>
      <c r="AB56" s="67"/>
      <c r="AC56" s="67">
        <f t="shared" si="5"/>
        <v>0</v>
      </c>
      <c r="AD56" s="67">
        <f>AC56+X56++H56</f>
        <v>38.2545</v>
      </c>
      <c r="AE56" s="68"/>
    </row>
    <row r="57" spans="1:31" x14ac:dyDescent="0.25">
      <c r="A57" s="67">
        <v>55</v>
      </c>
      <c r="B57" s="67">
        <v>2020200745</v>
      </c>
      <c r="C57" s="67" t="s">
        <v>30</v>
      </c>
      <c r="D57" s="67" t="s">
        <v>28</v>
      </c>
      <c r="E57" s="67">
        <v>15177247872</v>
      </c>
      <c r="F57" s="67" t="s">
        <v>31</v>
      </c>
      <c r="G57" s="67">
        <v>84.9</v>
      </c>
      <c r="H57" s="67">
        <v>38.200000000000003</v>
      </c>
      <c r="I57" s="67"/>
      <c r="J57" s="67">
        <v>0</v>
      </c>
      <c r="K57" s="67"/>
      <c r="L57" s="67">
        <v>0</v>
      </c>
      <c r="M57" s="67"/>
      <c r="N57" s="67">
        <v>0</v>
      </c>
      <c r="O57" s="67"/>
      <c r="P57" s="67">
        <v>0</v>
      </c>
      <c r="Q57" s="67"/>
      <c r="R57" s="67">
        <v>0</v>
      </c>
      <c r="S57" s="67"/>
      <c r="T57" s="67">
        <v>0</v>
      </c>
      <c r="U57" s="67"/>
      <c r="V57" s="67">
        <v>0</v>
      </c>
      <c r="W57" s="67">
        <v>0</v>
      </c>
      <c r="X57" s="67">
        <f t="shared" si="6"/>
        <v>0</v>
      </c>
      <c r="Y57" s="67"/>
      <c r="Z57" s="67"/>
      <c r="AA57" s="67"/>
      <c r="AB57" s="67">
        <v>0</v>
      </c>
      <c r="AC57" s="67">
        <f t="shared" si="5"/>
        <v>0</v>
      </c>
      <c r="AD57" s="67">
        <f>X57+AC57+H57</f>
        <v>38.200000000000003</v>
      </c>
      <c r="AE57" s="68"/>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5EA2F-B337-486B-A468-76EC5356619C}">
  <dimension ref="A1:AE19"/>
  <sheetViews>
    <sheetView topLeftCell="A4" workbookViewId="0">
      <selection activeCell="I8" sqref="I8"/>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ht="86.4" x14ac:dyDescent="0.25">
      <c r="A3" s="67">
        <v>1</v>
      </c>
      <c r="B3" s="67">
        <v>2020200819</v>
      </c>
      <c r="C3" s="67" t="s">
        <v>188</v>
      </c>
      <c r="D3" s="67" t="s">
        <v>115</v>
      </c>
      <c r="E3" s="67">
        <v>18382047921</v>
      </c>
      <c r="F3" s="67" t="s">
        <v>189</v>
      </c>
      <c r="G3" s="67">
        <v>87.24</v>
      </c>
      <c r="H3" s="67">
        <v>39.258000000000003</v>
      </c>
      <c r="I3" s="67" t="s">
        <v>190</v>
      </c>
      <c r="J3" s="67">
        <v>28</v>
      </c>
      <c r="K3" s="67" t="s">
        <v>43</v>
      </c>
      <c r="L3" s="67">
        <v>0</v>
      </c>
      <c r="M3" s="67" t="s">
        <v>43</v>
      </c>
      <c r="N3" s="67">
        <v>0</v>
      </c>
      <c r="O3" s="67" t="s">
        <v>43</v>
      </c>
      <c r="P3" s="67">
        <v>0</v>
      </c>
      <c r="Q3" s="67" t="s">
        <v>43</v>
      </c>
      <c r="R3" s="67">
        <v>0</v>
      </c>
      <c r="S3" s="67" t="s">
        <v>43</v>
      </c>
      <c r="T3" s="67">
        <v>0</v>
      </c>
      <c r="U3" s="67" t="s">
        <v>191</v>
      </c>
      <c r="V3" s="67">
        <v>0</v>
      </c>
      <c r="W3" s="67">
        <v>28</v>
      </c>
      <c r="X3" s="67">
        <v>12.6</v>
      </c>
      <c r="Y3" s="67" t="s">
        <v>43</v>
      </c>
      <c r="Z3" s="67" t="s">
        <v>43</v>
      </c>
      <c r="AA3" s="67" t="s">
        <v>192</v>
      </c>
      <c r="AB3" s="67">
        <v>0</v>
      </c>
      <c r="AC3" s="67">
        <v>0</v>
      </c>
      <c r="AD3" s="67">
        <f>H3+X3+AC3</f>
        <v>51.858000000000004</v>
      </c>
      <c r="AE3" s="56"/>
    </row>
    <row r="4" spans="1:31" ht="28.8" x14ac:dyDescent="0.25">
      <c r="A4" s="67">
        <v>2</v>
      </c>
      <c r="B4" s="67">
        <v>2020200817</v>
      </c>
      <c r="C4" s="67" t="s">
        <v>293</v>
      </c>
      <c r="D4" s="67" t="s">
        <v>115</v>
      </c>
      <c r="E4" s="67">
        <v>18349367059</v>
      </c>
      <c r="F4" s="67" t="s">
        <v>124</v>
      </c>
      <c r="G4" s="67">
        <v>87.54</v>
      </c>
      <c r="H4" s="67">
        <f>G4*0.45</f>
        <v>39.393000000000001</v>
      </c>
      <c r="I4" s="67"/>
      <c r="J4" s="67"/>
      <c r="K4" s="67"/>
      <c r="L4" s="67"/>
      <c r="M4" s="67"/>
      <c r="N4" s="67"/>
      <c r="O4" s="67"/>
      <c r="P4" s="67"/>
      <c r="Q4" s="67"/>
      <c r="R4" s="67"/>
      <c r="S4" s="67"/>
      <c r="T4" s="67"/>
      <c r="U4" s="67" t="s">
        <v>251</v>
      </c>
      <c r="V4" s="67">
        <v>15</v>
      </c>
      <c r="W4" s="67">
        <f>J4+L4+N4+P4+R4+T4+V4</f>
        <v>15</v>
      </c>
      <c r="X4" s="67">
        <f>W4*0.45</f>
        <v>6.75</v>
      </c>
      <c r="Y4" s="67" t="s">
        <v>294</v>
      </c>
      <c r="Z4" s="67"/>
      <c r="AA4" s="67" t="s">
        <v>239</v>
      </c>
      <c r="AB4" s="67">
        <v>3</v>
      </c>
      <c r="AC4" s="67">
        <f>AB4*0.1</f>
        <v>0.30000000000000004</v>
      </c>
      <c r="AD4" s="67">
        <f>AC4+X4++H4</f>
        <v>46.442999999999998</v>
      </c>
      <c r="AE4" s="56"/>
    </row>
    <row r="5" spans="1:31" ht="28.8" x14ac:dyDescent="0.25">
      <c r="A5" s="67">
        <v>3</v>
      </c>
      <c r="B5" s="67">
        <v>2020200807</v>
      </c>
      <c r="C5" s="67" t="s">
        <v>295</v>
      </c>
      <c r="D5" s="67" t="s">
        <v>115</v>
      </c>
      <c r="E5" s="67">
        <v>13881778220</v>
      </c>
      <c r="F5" s="67" t="s">
        <v>124</v>
      </c>
      <c r="G5" s="67">
        <v>87.3</v>
      </c>
      <c r="H5" s="67">
        <f>G5*0.45</f>
        <v>39.284999999999997</v>
      </c>
      <c r="I5" s="67"/>
      <c r="J5" s="67"/>
      <c r="K5" s="67"/>
      <c r="L5" s="67"/>
      <c r="M5" s="67"/>
      <c r="N5" s="67"/>
      <c r="O5" s="67"/>
      <c r="P5" s="67"/>
      <c r="Q5" s="67"/>
      <c r="R5" s="67"/>
      <c r="S5" s="67"/>
      <c r="T5" s="67"/>
      <c r="U5" s="67" t="s">
        <v>251</v>
      </c>
      <c r="V5" s="67">
        <v>15</v>
      </c>
      <c r="W5" s="67">
        <f>J5+L5+N5+P5+R5+T5+V5</f>
        <v>15</v>
      </c>
      <c r="X5" s="67">
        <f>W5*0.45</f>
        <v>6.75</v>
      </c>
      <c r="Y5" s="67" t="s">
        <v>296</v>
      </c>
      <c r="Z5" s="67"/>
      <c r="AA5" s="67" t="s">
        <v>239</v>
      </c>
      <c r="AB5" s="67">
        <v>3</v>
      </c>
      <c r="AC5" s="67">
        <f>AB5*0.1</f>
        <v>0.30000000000000004</v>
      </c>
      <c r="AD5" s="67">
        <f>AC5+X5++H5</f>
        <v>46.334999999999994</v>
      </c>
      <c r="AE5" s="56"/>
    </row>
    <row r="6" spans="1:31" ht="28.8" x14ac:dyDescent="0.25">
      <c r="A6" s="67">
        <v>4</v>
      </c>
      <c r="B6" s="67">
        <v>2020200810</v>
      </c>
      <c r="C6" s="67" t="s">
        <v>292</v>
      </c>
      <c r="D6" s="67" t="s">
        <v>115</v>
      </c>
      <c r="E6" s="67">
        <v>18402866871</v>
      </c>
      <c r="F6" s="67" t="s">
        <v>124</v>
      </c>
      <c r="G6" s="67">
        <v>85.64</v>
      </c>
      <c r="H6" s="67">
        <f>G6*0.45</f>
        <v>38.538000000000004</v>
      </c>
      <c r="I6" s="67"/>
      <c r="J6" s="67"/>
      <c r="K6" s="67"/>
      <c r="L6" s="67"/>
      <c r="M6" s="67"/>
      <c r="N6" s="67"/>
      <c r="O6" s="67"/>
      <c r="P6" s="67"/>
      <c r="Q6" s="67"/>
      <c r="R6" s="67"/>
      <c r="S6" s="67"/>
      <c r="T6" s="67"/>
      <c r="U6" s="67" t="s">
        <v>251</v>
      </c>
      <c r="V6" s="67">
        <v>15</v>
      </c>
      <c r="W6" s="67">
        <f>J6+L6+N6+P6+R6+T6+V6</f>
        <v>15</v>
      </c>
      <c r="X6" s="67">
        <f>W6*0.45</f>
        <v>6.75</v>
      </c>
      <c r="Y6" s="67"/>
      <c r="Z6" s="67"/>
      <c r="AA6" s="67" t="s">
        <v>239</v>
      </c>
      <c r="AB6" s="67">
        <v>1</v>
      </c>
      <c r="AC6" s="67">
        <f>AB6*0.1</f>
        <v>0.1</v>
      </c>
      <c r="AD6" s="67">
        <f>AC6+X6++H6</f>
        <v>45.388000000000005</v>
      </c>
      <c r="AE6" s="56"/>
    </row>
    <row r="7" spans="1:31" ht="28.8" x14ac:dyDescent="0.25">
      <c r="A7" s="67">
        <v>5</v>
      </c>
      <c r="B7" s="67">
        <v>2020200805</v>
      </c>
      <c r="C7" s="67" t="s">
        <v>1046</v>
      </c>
      <c r="D7" s="67" t="s">
        <v>115</v>
      </c>
      <c r="E7" s="67">
        <v>15520721510</v>
      </c>
      <c r="F7" s="67" t="s">
        <v>119</v>
      </c>
      <c r="G7" s="67">
        <v>89.08</v>
      </c>
      <c r="H7" s="67">
        <v>40.090000000000003</v>
      </c>
      <c r="I7" s="67"/>
      <c r="J7" s="67">
        <v>0</v>
      </c>
      <c r="K7" s="67"/>
      <c r="L7" s="67">
        <v>0</v>
      </c>
      <c r="M7" s="67"/>
      <c r="N7" s="67">
        <v>0</v>
      </c>
      <c r="O7" s="67"/>
      <c r="P7" s="67">
        <v>0</v>
      </c>
      <c r="Q7" s="67"/>
      <c r="R7" s="67">
        <v>0</v>
      </c>
      <c r="S7" s="67"/>
      <c r="T7" s="67">
        <v>0</v>
      </c>
      <c r="U7" s="67" t="s">
        <v>120</v>
      </c>
      <c r="V7" s="67">
        <v>7</v>
      </c>
      <c r="W7" s="67">
        <v>7</v>
      </c>
      <c r="X7" s="67">
        <v>3.15</v>
      </c>
      <c r="Y7" s="67"/>
      <c r="Z7" s="67"/>
      <c r="AA7" s="67"/>
      <c r="AB7" s="67">
        <v>0</v>
      </c>
      <c r="AC7" s="67">
        <f>AB7*0.1</f>
        <v>0</v>
      </c>
      <c r="AD7" s="67">
        <f>X7+AC7+H7</f>
        <v>43.24</v>
      </c>
      <c r="AE7" s="25"/>
    </row>
    <row r="8" spans="1:31" ht="86.4" x14ac:dyDescent="0.25">
      <c r="A8" s="67">
        <v>6</v>
      </c>
      <c r="B8" s="67">
        <v>2020200821</v>
      </c>
      <c r="C8" s="67" t="s">
        <v>197</v>
      </c>
      <c r="D8" s="67" t="s">
        <v>115</v>
      </c>
      <c r="E8" s="67">
        <v>15209279915</v>
      </c>
      <c r="F8" s="67" t="s">
        <v>1062</v>
      </c>
      <c r="G8" s="67">
        <v>86.17</v>
      </c>
      <c r="H8" s="67">
        <f>0.45*G8</f>
        <v>38.776499999999999</v>
      </c>
      <c r="I8" s="67"/>
      <c r="J8" s="67"/>
      <c r="K8" s="67"/>
      <c r="L8" s="67"/>
      <c r="M8" s="67"/>
      <c r="N8" s="67"/>
      <c r="O8" s="67"/>
      <c r="P8" s="67"/>
      <c r="Q8" s="67" t="s">
        <v>198</v>
      </c>
      <c r="R8" s="67">
        <v>0.4</v>
      </c>
      <c r="S8" s="67"/>
      <c r="T8" s="67"/>
      <c r="U8" s="67" t="s">
        <v>199</v>
      </c>
      <c r="V8" s="67">
        <v>7</v>
      </c>
      <c r="W8" s="67">
        <v>7.4</v>
      </c>
      <c r="X8" s="67">
        <f>0.45*W8</f>
        <v>3.33</v>
      </c>
      <c r="Y8" s="67" t="s">
        <v>200</v>
      </c>
      <c r="Z8" s="67"/>
      <c r="AA8" s="67" t="s">
        <v>201</v>
      </c>
      <c r="AB8" s="67">
        <v>3</v>
      </c>
      <c r="AC8" s="67">
        <v>0.3</v>
      </c>
      <c r="AD8" s="67">
        <f>H8+X8+AC8</f>
        <v>42.406499999999994</v>
      </c>
      <c r="AE8" s="25"/>
    </row>
    <row r="9" spans="1:31" ht="57.6" x14ac:dyDescent="0.25">
      <c r="A9" s="67">
        <v>7</v>
      </c>
      <c r="B9" s="67">
        <v>2020200808</v>
      </c>
      <c r="C9" s="67" t="s">
        <v>193</v>
      </c>
      <c r="D9" s="67" t="s">
        <v>115</v>
      </c>
      <c r="E9" s="67">
        <v>18382035994</v>
      </c>
      <c r="F9" s="67" t="s">
        <v>194</v>
      </c>
      <c r="G9" s="67">
        <v>87.2</v>
      </c>
      <c r="H9" s="67">
        <v>39.24</v>
      </c>
      <c r="I9" s="67"/>
      <c r="J9" s="67"/>
      <c r="K9" s="67"/>
      <c r="L9" s="67"/>
      <c r="M9" s="67"/>
      <c r="N9" s="67"/>
      <c r="O9" s="67" t="s">
        <v>195</v>
      </c>
      <c r="P9" s="67">
        <v>7</v>
      </c>
      <c r="Q9" s="67"/>
      <c r="R9" s="67"/>
      <c r="S9" s="67"/>
      <c r="T9" s="67"/>
      <c r="U9" s="67"/>
      <c r="V9" s="67"/>
      <c r="W9" s="67">
        <v>7</v>
      </c>
      <c r="X9" s="67">
        <v>3.15</v>
      </c>
      <c r="Y9" s="67"/>
      <c r="Z9" s="67"/>
      <c r="AA9" s="67" t="s">
        <v>196</v>
      </c>
      <c r="AB9" s="67">
        <v>0</v>
      </c>
      <c r="AC9" s="67">
        <v>0</v>
      </c>
      <c r="AD9" s="67">
        <f>H9+X9+AC9</f>
        <v>42.39</v>
      </c>
      <c r="AE9" s="25"/>
    </row>
    <row r="10" spans="1:31" ht="43.2" x14ac:dyDescent="0.25">
      <c r="A10" s="67">
        <v>8</v>
      </c>
      <c r="B10" s="67">
        <v>2020200804</v>
      </c>
      <c r="C10" s="67" t="s">
        <v>1045</v>
      </c>
      <c r="D10" s="67" t="s">
        <v>115</v>
      </c>
      <c r="E10" s="67">
        <v>17738759628</v>
      </c>
      <c r="F10" s="67" t="s">
        <v>116</v>
      </c>
      <c r="G10" s="67">
        <v>85.55</v>
      </c>
      <c r="H10" s="67">
        <v>38.5</v>
      </c>
      <c r="I10" s="67"/>
      <c r="J10" s="67"/>
      <c r="K10" s="67"/>
      <c r="L10" s="67"/>
      <c r="M10" s="67"/>
      <c r="N10" s="67"/>
      <c r="O10" s="67"/>
      <c r="P10" s="67"/>
      <c r="Q10" s="67"/>
      <c r="R10" s="67"/>
      <c r="S10" s="67"/>
      <c r="T10" s="67"/>
      <c r="U10" s="67" t="s">
        <v>117</v>
      </c>
      <c r="V10" s="67">
        <v>7</v>
      </c>
      <c r="W10" s="67">
        <v>7</v>
      </c>
      <c r="X10" s="67">
        <v>3.15</v>
      </c>
      <c r="Y10" s="67"/>
      <c r="Z10" s="67"/>
      <c r="AA10" s="67" t="s">
        <v>118</v>
      </c>
      <c r="AB10" s="67">
        <v>1.75</v>
      </c>
      <c r="AC10" s="67">
        <f>AB10*0.1</f>
        <v>0.17500000000000002</v>
      </c>
      <c r="AD10" s="67">
        <f>X10+AC10+H10</f>
        <v>41.825000000000003</v>
      </c>
      <c r="AE10" s="25"/>
    </row>
    <row r="11" spans="1:31" ht="43.2" x14ac:dyDescent="0.25">
      <c r="A11" s="67">
        <v>9</v>
      </c>
      <c r="B11" s="67">
        <v>2020200816</v>
      </c>
      <c r="C11" s="67" t="s">
        <v>1057</v>
      </c>
      <c r="D11" s="67" t="s">
        <v>1058</v>
      </c>
      <c r="E11" s="67">
        <v>18227192808</v>
      </c>
      <c r="F11" s="67" t="s">
        <v>124</v>
      </c>
      <c r="G11" s="67">
        <v>84.99</v>
      </c>
      <c r="H11" s="67">
        <f>G11*0.45</f>
        <v>38.2455</v>
      </c>
      <c r="I11" s="67"/>
      <c r="J11" s="67">
        <v>0</v>
      </c>
      <c r="K11" s="67"/>
      <c r="L11" s="67">
        <v>0</v>
      </c>
      <c r="M11" s="67"/>
      <c r="N11" s="67">
        <v>0</v>
      </c>
      <c r="O11" s="67"/>
      <c r="P11" s="67">
        <v>0</v>
      </c>
      <c r="Q11" s="67"/>
      <c r="R11" s="67">
        <v>0</v>
      </c>
      <c r="S11" s="67"/>
      <c r="T11" s="67">
        <v>0</v>
      </c>
      <c r="U11" s="67" t="s">
        <v>125</v>
      </c>
      <c r="V11" s="67">
        <v>7</v>
      </c>
      <c r="W11" s="67">
        <v>7</v>
      </c>
      <c r="X11" s="67">
        <f>W11*0.45</f>
        <v>3.15</v>
      </c>
      <c r="Y11" s="67"/>
      <c r="Z11" s="67"/>
      <c r="AA11" s="67"/>
      <c r="AB11" s="67">
        <v>0</v>
      </c>
      <c r="AC11" s="67">
        <v>0</v>
      </c>
      <c r="AD11" s="67">
        <f>X11+AC11+H11</f>
        <v>41.395499999999998</v>
      </c>
      <c r="AE11" s="25"/>
    </row>
    <row r="12" spans="1:31" ht="72" x14ac:dyDescent="0.25">
      <c r="A12" s="67">
        <v>10</v>
      </c>
      <c r="B12" s="67">
        <v>2020200818</v>
      </c>
      <c r="C12" s="67" t="s">
        <v>206</v>
      </c>
      <c r="D12" s="67" t="s">
        <v>115</v>
      </c>
      <c r="E12" s="67">
        <v>15528120767</v>
      </c>
      <c r="F12" s="67" t="s">
        <v>207</v>
      </c>
      <c r="G12" s="67">
        <v>87.8</v>
      </c>
      <c r="H12" s="67">
        <v>39.51</v>
      </c>
      <c r="I12" s="67"/>
      <c r="J12" s="67"/>
      <c r="K12" s="67"/>
      <c r="L12" s="67"/>
      <c r="M12" s="67"/>
      <c r="N12" s="67"/>
      <c r="O12" s="67"/>
      <c r="P12" s="67"/>
      <c r="Q12" s="67"/>
      <c r="R12" s="67"/>
      <c r="S12" s="67" t="s">
        <v>208</v>
      </c>
      <c r="T12" s="67">
        <v>1.125</v>
      </c>
      <c r="U12" s="67"/>
      <c r="V12" s="67"/>
      <c r="W12" s="67">
        <v>1.125</v>
      </c>
      <c r="X12" s="67">
        <v>0.50624999999999998</v>
      </c>
      <c r="Y12" s="67"/>
      <c r="Z12" s="67"/>
      <c r="AA12" s="67" t="s">
        <v>209</v>
      </c>
      <c r="AB12" s="67">
        <v>0</v>
      </c>
      <c r="AC12" s="67">
        <v>0</v>
      </c>
      <c r="AD12" s="67">
        <f>H12+X12+AC12</f>
        <v>40.016249999999999</v>
      </c>
      <c r="AE12" s="25"/>
    </row>
    <row r="13" spans="1:31" ht="28.8" x14ac:dyDescent="0.25">
      <c r="A13" s="67">
        <v>11</v>
      </c>
      <c r="B13" s="67">
        <v>2020200806</v>
      </c>
      <c r="C13" s="67" t="s">
        <v>286</v>
      </c>
      <c r="D13" s="67" t="s">
        <v>115</v>
      </c>
      <c r="E13" s="67">
        <v>15281003971</v>
      </c>
      <c r="F13" s="67" t="s">
        <v>119</v>
      </c>
      <c r="G13" s="67">
        <v>88.62</v>
      </c>
      <c r="H13" s="67">
        <f>G13*0.45</f>
        <v>39.879000000000005</v>
      </c>
      <c r="I13" s="67"/>
      <c r="J13" s="67"/>
      <c r="K13" s="67"/>
      <c r="L13" s="67"/>
      <c r="M13" s="67"/>
      <c r="N13" s="67"/>
      <c r="O13" s="67"/>
      <c r="P13" s="67"/>
      <c r="Q13" s="67"/>
      <c r="R13" s="67"/>
      <c r="S13" s="67"/>
      <c r="T13" s="67"/>
      <c r="U13" s="67"/>
      <c r="V13" s="67"/>
      <c r="W13" s="67">
        <f>J13+L13+N13+P13+R13+T13+V13</f>
        <v>0</v>
      </c>
      <c r="X13" s="67">
        <f>W13*0.45</f>
        <v>0</v>
      </c>
      <c r="Y13" s="67" t="s">
        <v>287</v>
      </c>
      <c r="Z13" s="67"/>
      <c r="AA13" s="67"/>
      <c r="AB13" s="67">
        <v>1</v>
      </c>
      <c r="AC13" s="67">
        <f>AB13*0.1</f>
        <v>0.1</v>
      </c>
      <c r="AD13" s="67">
        <f>AC13+X13++H13</f>
        <v>39.979000000000006</v>
      </c>
      <c r="AE13" s="25"/>
    </row>
    <row r="14" spans="1:31" x14ac:dyDescent="0.25">
      <c r="A14" s="67">
        <v>12</v>
      </c>
      <c r="B14" s="67">
        <v>2020200812</v>
      </c>
      <c r="C14" s="67" t="s">
        <v>210</v>
      </c>
      <c r="D14" s="67" t="s">
        <v>115</v>
      </c>
      <c r="E14" s="67">
        <v>13281215625</v>
      </c>
      <c r="F14" s="67" t="s">
        <v>211</v>
      </c>
      <c r="G14" s="67">
        <v>88.39</v>
      </c>
      <c r="H14" s="67">
        <v>39.78</v>
      </c>
      <c r="I14" s="67"/>
      <c r="J14" s="67"/>
      <c r="K14" s="67"/>
      <c r="L14" s="67"/>
      <c r="M14" s="67"/>
      <c r="N14" s="67"/>
      <c r="O14" s="67"/>
      <c r="P14" s="67"/>
      <c r="Q14" s="67"/>
      <c r="R14" s="67"/>
      <c r="S14" s="67"/>
      <c r="T14" s="67"/>
      <c r="U14" s="67"/>
      <c r="V14" s="67"/>
      <c r="W14" s="67"/>
      <c r="X14" s="67"/>
      <c r="Y14" s="67"/>
      <c r="Z14" s="67"/>
      <c r="AA14" s="67"/>
      <c r="AB14" s="67"/>
      <c r="AC14" s="67"/>
      <c r="AD14" s="67">
        <f>H14+X14+AC14</f>
        <v>39.78</v>
      </c>
      <c r="AE14" s="68"/>
    </row>
    <row r="15" spans="1:31" ht="28.8" x14ac:dyDescent="0.25">
      <c r="A15" s="67">
        <v>13</v>
      </c>
      <c r="B15" s="67">
        <v>2020200811</v>
      </c>
      <c r="C15" s="67" t="s">
        <v>288</v>
      </c>
      <c r="D15" s="67" t="s">
        <v>115</v>
      </c>
      <c r="E15" s="67">
        <v>15345976448</v>
      </c>
      <c r="F15" s="67" t="s">
        <v>203</v>
      </c>
      <c r="G15" s="67">
        <v>86.92</v>
      </c>
      <c r="H15" s="67">
        <f>G15*0.45</f>
        <v>39.114000000000004</v>
      </c>
      <c r="I15" s="67"/>
      <c r="J15" s="67"/>
      <c r="K15" s="67"/>
      <c r="L15" s="67"/>
      <c r="M15" s="67"/>
      <c r="N15" s="67"/>
      <c r="O15" s="67"/>
      <c r="P15" s="67"/>
      <c r="Q15" s="67"/>
      <c r="R15" s="67"/>
      <c r="S15" s="67"/>
      <c r="T15" s="67"/>
      <c r="U15" s="67" t="s">
        <v>289</v>
      </c>
      <c r="V15" s="67">
        <v>0</v>
      </c>
      <c r="W15" s="67">
        <f>J15+L15+N15+P15+R15+T15+V15</f>
        <v>0</v>
      </c>
      <c r="X15" s="67">
        <f>W15*0.45</f>
        <v>0</v>
      </c>
      <c r="Y15" s="67"/>
      <c r="Z15" s="67"/>
      <c r="AA15" s="67"/>
      <c r="AB15" s="67"/>
      <c r="AC15" s="67">
        <f>AB15*0.1</f>
        <v>0</v>
      </c>
      <c r="AD15" s="67">
        <f>AC15+X15++H15</f>
        <v>39.114000000000004</v>
      </c>
      <c r="AE15" s="68"/>
    </row>
    <row r="16" spans="1:31" ht="43.2" x14ac:dyDescent="0.25">
      <c r="A16" s="67">
        <v>14</v>
      </c>
      <c r="B16" s="67">
        <v>2020200814</v>
      </c>
      <c r="C16" s="67" t="s">
        <v>202</v>
      </c>
      <c r="D16" s="67" t="s">
        <v>115</v>
      </c>
      <c r="E16" s="67">
        <v>15281703073</v>
      </c>
      <c r="F16" s="67" t="s">
        <v>203</v>
      </c>
      <c r="G16" s="67">
        <v>85.33</v>
      </c>
      <c r="H16" s="67">
        <v>38.398499999999999</v>
      </c>
      <c r="I16" s="67" t="s">
        <v>43</v>
      </c>
      <c r="J16" s="67">
        <v>0</v>
      </c>
      <c r="K16" s="67" t="s">
        <v>43</v>
      </c>
      <c r="L16" s="67">
        <v>0</v>
      </c>
      <c r="M16" s="67" t="s">
        <v>43</v>
      </c>
      <c r="N16" s="67">
        <v>0</v>
      </c>
      <c r="O16" s="67" t="s">
        <v>43</v>
      </c>
      <c r="P16" s="67">
        <v>0</v>
      </c>
      <c r="Q16" s="67" t="s">
        <v>43</v>
      </c>
      <c r="R16" s="67">
        <v>0</v>
      </c>
      <c r="S16" s="67" t="s">
        <v>43</v>
      </c>
      <c r="T16" s="67">
        <v>0</v>
      </c>
      <c r="U16" s="67" t="s">
        <v>204</v>
      </c>
      <c r="V16" s="67">
        <v>0</v>
      </c>
      <c r="W16" s="67">
        <v>0</v>
      </c>
      <c r="X16" s="67">
        <v>0</v>
      </c>
      <c r="Y16" s="67" t="s">
        <v>205</v>
      </c>
      <c r="Z16" s="67"/>
      <c r="AA16" s="67"/>
      <c r="AB16" s="67">
        <v>3</v>
      </c>
      <c r="AC16" s="67">
        <v>0.3</v>
      </c>
      <c r="AD16" s="67">
        <f>H16+X16+AC16</f>
        <v>38.698499999999996</v>
      </c>
      <c r="AE16" s="68"/>
    </row>
    <row r="17" spans="1:31" x14ac:dyDescent="0.25">
      <c r="A17" s="67">
        <v>15</v>
      </c>
      <c r="B17" s="67">
        <v>2020200815</v>
      </c>
      <c r="C17" s="67" t="s">
        <v>290</v>
      </c>
      <c r="D17" s="67" t="s">
        <v>115</v>
      </c>
      <c r="E17" s="67">
        <v>13281096863</v>
      </c>
      <c r="F17" s="67" t="s">
        <v>291</v>
      </c>
      <c r="G17" s="67">
        <v>84.45</v>
      </c>
      <c r="H17" s="67">
        <f>G17*0.45</f>
        <v>38.002500000000005</v>
      </c>
      <c r="I17" s="67"/>
      <c r="J17" s="67"/>
      <c r="K17" s="67"/>
      <c r="L17" s="67"/>
      <c r="M17" s="67"/>
      <c r="N17" s="67"/>
      <c r="O17" s="67"/>
      <c r="P17" s="67"/>
      <c r="Q17" s="67"/>
      <c r="R17" s="67"/>
      <c r="S17" s="67"/>
      <c r="T17" s="67"/>
      <c r="U17" s="67"/>
      <c r="V17" s="67"/>
      <c r="W17" s="67">
        <f>J17+L17+N17+P17+R17+T17+V17</f>
        <v>0</v>
      </c>
      <c r="X17" s="67">
        <f>W17*0.45</f>
        <v>0</v>
      </c>
      <c r="Y17" s="67"/>
      <c r="Z17" s="67"/>
      <c r="AA17" s="67"/>
      <c r="AB17" s="67"/>
      <c r="AC17" s="67">
        <f>AB17*0.1</f>
        <v>0</v>
      </c>
      <c r="AD17" s="67">
        <f>AC17+X17++H17</f>
        <v>38.002500000000005</v>
      </c>
      <c r="AE17" s="68"/>
    </row>
    <row r="18" spans="1:31" ht="88.8" x14ac:dyDescent="0.25">
      <c r="A18" s="67">
        <v>16</v>
      </c>
      <c r="B18" s="67">
        <v>2020200809</v>
      </c>
      <c r="C18" s="67" t="s">
        <v>121</v>
      </c>
      <c r="D18" s="67" t="s">
        <v>115</v>
      </c>
      <c r="E18" s="67">
        <v>13477940297</v>
      </c>
      <c r="F18" s="67" t="s">
        <v>122</v>
      </c>
      <c r="G18" s="67">
        <v>84.26</v>
      </c>
      <c r="H18" s="67">
        <f>G18*0.45</f>
        <v>37.917000000000002</v>
      </c>
      <c r="I18" s="67" t="s">
        <v>1061</v>
      </c>
      <c r="J18" s="67">
        <v>0</v>
      </c>
      <c r="K18" s="67"/>
      <c r="L18" s="67"/>
      <c r="M18" s="67"/>
      <c r="N18" s="67"/>
      <c r="O18" s="67"/>
      <c r="P18" s="67"/>
      <c r="Q18" s="67"/>
      <c r="R18" s="67"/>
      <c r="S18" s="67"/>
      <c r="T18" s="67"/>
      <c r="U18" s="67"/>
      <c r="V18" s="67"/>
      <c r="W18" s="67">
        <v>0</v>
      </c>
      <c r="X18" s="67">
        <v>0</v>
      </c>
      <c r="Y18" s="67"/>
      <c r="Z18" s="67"/>
      <c r="AA18" s="67"/>
      <c r="AB18" s="67"/>
      <c r="AC18" s="67"/>
      <c r="AD18" s="67">
        <f>X18+AC18+H18</f>
        <v>37.917000000000002</v>
      </c>
      <c r="AE18" s="68"/>
    </row>
    <row r="19" spans="1:31" x14ac:dyDescent="0.25">
      <c r="A19" s="67">
        <v>17</v>
      </c>
      <c r="B19" s="67">
        <v>2020200813</v>
      </c>
      <c r="C19" s="67" t="s">
        <v>212</v>
      </c>
      <c r="D19" s="67" t="s">
        <v>115</v>
      </c>
      <c r="E19" s="67">
        <v>15282427964</v>
      </c>
      <c r="F19" s="67" t="s">
        <v>213</v>
      </c>
      <c r="G19" s="67">
        <v>77.92</v>
      </c>
      <c r="H19" s="67">
        <v>35.06</v>
      </c>
      <c r="I19" s="67" t="s">
        <v>43</v>
      </c>
      <c r="J19" s="67">
        <v>0</v>
      </c>
      <c r="K19" s="67" t="s">
        <v>43</v>
      </c>
      <c r="L19" s="67">
        <v>0</v>
      </c>
      <c r="M19" s="67" t="s">
        <v>43</v>
      </c>
      <c r="N19" s="67">
        <v>0</v>
      </c>
      <c r="O19" s="67" t="s">
        <v>43</v>
      </c>
      <c r="P19" s="67">
        <v>0</v>
      </c>
      <c r="Q19" s="67" t="s">
        <v>43</v>
      </c>
      <c r="R19" s="67">
        <v>0</v>
      </c>
      <c r="S19" s="67" t="s">
        <v>43</v>
      </c>
      <c r="T19" s="67">
        <v>0</v>
      </c>
      <c r="U19" s="67" t="s">
        <v>43</v>
      </c>
      <c r="V19" s="67">
        <v>0</v>
      </c>
      <c r="W19" s="67">
        <v>0</v>
      </c>
      <c r="X19" s="67">
        <v>0</v>
      </c>
      <c r="Y19" s="67" t="s">
        <v>43</v>
      </c>
      <c r="Z19" s="67" t="s">
        <v>43</v>
      </c>
      <c r="AA19" s="67" t="s">
        <v>43</v>
      </c>
      <c r="AB19" s="67">
        <v>0</v>
      </c>
      <c r="AC19" s="67">
        <v>0</v>
      </c>
      <c r="AD19" s="67">
        <f>H19+X19+AC19</f>
        <v>35.06</v>
      </c>
      <c r="AE19" s="68"/>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DFEE1-54CF-4FEA-AB6C-030A11C1A000}">
  <dimension ref="A1:AE177"/>
  <sheetViews>
    <sheetView topLeftCell="A7" workbookViewId="0">
      <selection activeCell="A7" sqref="A1:XFD104857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5" t="s">
        <v>0</v>
      </c>
      <c r="B1" s="85" t="s">
        <v>1</v>
      </c>
      <c r="C1" s="85" t="s">
        <v>2</v>
      </c>
      <c r="D1" s="86" t="s">
        <v>3</v>
      </c>
      <c r="E1" s="85" t="s">
        <v>4</v>
      </c>
      <c r="F1" s="85" t="s">
        <v>5</v>
      </c>
      <c r="G1" s="85" t="s">
        <v>6</v>
      </c>
      <c r="H1" s="85" t="s">
        <v>7</v>
      </c>
      <c r="I1" s="85" t="s">
        <v>8</v>
      </c>
      <c r="J1" s="85"/>
      <c r="K1" s="85"/>
      <c r="L1" s="85"/>
      <c r="M1" s="85"/>
      <c r="N1" s="85"/>
      <c r="O1" s="85"/>
      <c r="P1" s="85"/>
      <c r="Q1" s="85"/>
      <c r="R1" s="85"/>
      <c r="S1" s="85"/>
      <c r="T1" s="85"/>
      <c r="U1" s="85"/>
      <c r="V1" s="85"/>
      <c r="W1" s="85" t="s">
        <v>9</v>
      </c>
      <c r="X1" s="85" t="s">
        <v>10</v>
      </c>
      <c r="Y1" s="85" t="s">
        <v>11</v>
      </c>
      <c r="Z1" s="85"/>
      <c r="AA1" s="85"/>
      <c r="AB1" s="85" t="s">
        <v>12</v>
      </c>
      <c r="AC1" s="85" t="s">
        <v>13</v>
      </c>
      <c r="AD1" s="85" t="s">
        <v>14</v>
      </c>
      <c r="AE1" s="85" t="s">
        <v>15</v>
      </c>
    </row>
    <row r="2" spans="1:31" x14ac:dyDescent="0.25">
      <c r="A2" s="85"/>
      <c r="B2" s="85"/>
      <c r="C2" s="85"/>
      <c r="D2" s="86"/>
      <c r="E2" s="85"/>
      <c r="F2" s="85"/>
      <c r="G2" s="85"/>
      <c r="H2" s="85"/>
      <c r="I2" s="26" t="s">
        <v>16</v>
      </c>
      <c r="J2" s="26" t="s">
        <v>17</v>
      </c>
      <c r="K2" s="26" t="s">
        <v>18</v>
      </c>
      <c r="L2" s="26" t="s">
        <v>17</v>
      </c>
      <c r="M2" s="26" t="s">
        <v>19</v>
      </c>
      <c r="N2" s="26" t="s">
        <v>17</v>
      </c>
      <c r="O2" s="26" t="s">
        <v>20</v>
      </c>
      <c r="P2" s="26" t="s">
        <v>17</v>
      </c>
      <c r="Q2" s="26" t="s">
        <v>21</v>
      </c>
      <c r="R2" s="26" t="s">
        <v>17</v>
      </c>
      <c r="S2" s="26" t="s">
        <v>22</v>
      </c>
      <c r="T2" s="26" t="s">
        <v>17</v>
      </c>
      <c r="U2" s="26" t="s">
        <v>23</v>
      </c>
      <c r="V2" s="26" t="s">
        <v>17</v>
      </c>
      <c r="W2" s="85"/>
      <c r="X2" s="85"/>
      <c r="Y2" s="26" t="s">
        <v>24</v>
      </c>
      <c r="Z2" s="26" t="s">
        <v>25</v>
      </c>
      <c r="AA2" s="26" t="s">
        <v>26</v>
      </c>
      <c r="AB2" s="85"/>
      <c r="AC2" s="85"/>
      <c r="AD2" s="85"/>
      <c r="AE2" s="85"/>
    </row>
    <row r="3" spans="1:31" ht="86.4" x14ac:dyDescent="0.25">
      <c r="A3" s="67">
        <v>1</v>
      </c>
      <c r="B3" s="67">
        <v>2020211349</v>
      </c>
      <c r="C3" s="67" t="s">
        <v>711</v>
      </c>
      <c r="D3" s="67" t="s">
        <v>1042</v>
      </c>
      <c r="E3" s="67">
        <v>15282199687</v>
      </c>
      <c r="F3" s="67" t="s">
        <v>38</v>
      </c>
      <c r="G3" s="67">
        <v>86.95</v>
      </c>
      <c r="H3" s="67">
        <f>G3*0.45</f>
        <v>39.127500000000005</v>
      </c>
      <c r="I3" s="67"/>
      <c r="J3" s="67"/>
      <c r="K3" s="67" t="s">
        <v>712</v>
      </c>
      <c r="L3" s="67">
        <v>10</v>
      </c>
      <c r="M3" s="67"/>
      <c r="N3" s="67"/>
      <c r="O3" s="67"/>
      <c r="P3" s="67"/>
      <c r="Q3" s="67" t="s">
        <v>713</v>
      </c>
      <c r="R3" s="67">
        <v>10</v>
      </c>
      <c r="S3" s="67"/>
      <c r="T3" s="67"/>
      <c r="U3" s="67" t="s">
        <v>714</v>
      </c>
      <c r="V3" s="67">
        <v>26</v>
      </c>
      <c r="W3" s="67">
        <f>J3+L3+N3+P3+R3+T3+V3</f>
        <v>46</v>
      </c>
      <c r="X3" s="67">
        <f>W3*0.45</f>
        <v>20.7</v>
      </c>
      <c r="Y3" s="67" t="s">
        <v>715</v>
      </c>
      <c r="Z3" s="67" t="s">
        <v>716</v>
      </c>
      <c r="AA3" s="67"/>
      <c r="AB3" s="67">
        <v>10</v>
      </c>
      <c r="AC3" s="67">
        <f>AB3*0.1</f>
        <v>1</v>
      </c>
      <c r="AD3" s="67">
        <f>AC3+X3+H3</f>
        <v>60.827500000000001</v>
      </c>
      <c r="AE3" s="71"/>
    </row>
    <row r="4" spans="1:31" ht="115.2" x14ac:dyDescent="0.25">
      <c r="A4" s="67">
        <v>2</v>
      </c>
      <c r="B4" s="67">
        <v>2020211396</v>
      </c>
      <c r="C4" s="67" t="s">
        <v>604</v>
      </c>
      <c r="D4" s="67" t="s">
        <v>1042</v>
      </c>
      <c r="E4" s="67">
        <v>15182307218</v>
      </c>
      <c r="F4" s="67" t="s">
        <v>605</v>
      </c>
      <c r="G4" s="67">
        <v>85.06</v>
      </c>
      <c r="H4" s="67">
        <f>G4*0.45</f>
        <v>38.277000000000001</v>
      </c>
      <c r="I4" s="67" t="s">
        <v>606</v>
      </c>
      <c r="J4" s="67">
        <v>21</v>
      </c>
      <c r="K4" s="67"/>
      <c r="L4" s="67"/>
      <c r="M4" s="67"/>
      <c r="N4" s="67"/>
      <c r="O4" s="67"/>
      <c r="P4" s="67"/>
      <c r="Q4" s="67"/>
      <c r="R4" s="67"/>
      <c r="S4" s="67" t="s">
        <v>607</v>
      </c>
      <c r="T4" s="67">
        <v>18</v>
      </c>
      <c r="U4" s="67" t="s">
        <v>608</v>
      </c>
      <c r="V4" s="67">
        <v>7</v>
      </c>
      <c r="W4" s="67">
        <f>SUM(V4+T4+J4)</f>
        <v>46</v>
      </c>
      <c r="X4" s="67">
        <f>W4*0.45</f>
        <v>20.7</v>
      </c>
      <c r="Y4" s="67"/>
      <c r="Z4" s="67" t="s">
        <v>609</v>
      </c>
      <c r="AA4" s="67"/>
      <c r="AB4" s="67">
        <v>2</v>
      </c>
      <c r="AC4" s="67">
        <v>0.2</v>
      </c>
      <c r="AD4" s="67">
        <f>AC4+X4+H4</f>
        <v>59.177</v>
      </c>
      <c r="AE4" s="71"/>
    </row>
    <row r="5" spans="1:31" x14ac:dyDescent="0.25">
      <c r="A5" s="67">
        <v>3</v>
      </c>
      <c r="B5" s="67">
        <v>2020211353</v>
      </c>
      <c r="C5" s="67" t="s">
        <v>1020</v>
      </c>
      <c r="D5" s="67" t="s">
        <v>1042</v>
      </c>
      <c r="E5" s="67">
        <v>15524404589</v>
      </c>
      <c r="F5" s="67" t="s">
        <v>1021</v>
      </c>
      <c r="G5" s="67">
        <v>85.67</v>
      </c>
      <c r="H5" s="67">
        <f>0.45*G5</f>
        <v>38.551500000000004</v>
      </c>
      <c r="I5" s="67" t="s">
        <v>1022</v>
      </c>
      <c r="J5" s="67">
        <v>45</v>
      </c>
      <c r="K5" s="67"/>
      <c r="L5" s="67"/>
      <c r="M5" s="67"/>
      <c r="N5" s="67"/>
      <c r="O5" s="67"/>
      <c r="P5" s="67"/>
      <c r="Q5" s="67"/>
      <c r="R5" s="67"/>
      <c r="S5" s="67"/>
      <c r="T5" s="67"/>
      <c r="U5" s="67"/>
      <c r="V5" s="67"/>
      <c r="W5" s="67">
        <v>45</v>
      </c>
      <c r="X5" s="67">
        <f>W5*0.45</f>
        <v>20.25</v>
      </c>
      <c r="Y5" s="67"/>
      <c r="Z5" s="67"/>
      <c r="AA5" s="67"/>
      <c r="AB5" s="67"/>
      <c r="AC5" s="67"/>
      <c r="AD5" s="67">
        <f>AC5+H5+X5</f>
        <v>58.801500000000004</v>
      </c>
      <c r="AE5" s="71"/>
    </row>
    <row r="6" spans="1:31" ht="43.2" x14ac:dyDescent="0.25">
      <c r="A6" s="67">
        <v>4</v>
      </c>
      <c r="B6" s="67">
        <v>2020211381</v>
      </c>
      <c r="C6" s="67" t="s">
        <v>703</v>
      </c>
      <c r="D6" s="67" t="s">
        <v>1042</v>
      </c>
      <c r="E6" s="67">
        <v>13541186002</v>
      </c>
      <c r="F6" s="67" t="s">
        <v>704</v>
      </c>
      <c r="G6" s="67">
        <v>87.33</v>
      </c>
      <c r="H6" s="67">
        <f>G6*0.45</f>
        <v>39.298499999999997</v>
      </c>
      <c r="I6" s="67" t="s">
        <v>705</v>
      </c>
      <c r="J6" s="67">
        <v>21</v>
      </c>
      <c r="K6" s="67"/>
      <c r="L6" s="67"/>
      <c r="M6" s="67"/>
      <c r="N6" s="67"/>
      <c r="O6" s="67"/>
      <c r="P6" s="67"/>
      <c r="Q6" s="67"/>
      <c r="R6" s="67"/>
      <c r="S6" s="67"/>
      <c r="T6" s="67"/>
      <c r="U6" s="67" t="s">
        <v>706</v>
      </c>
      <c r="V6" s="67">
        <v>7</v>
      </c>
      <c r="W6" s="67">
        <f>J6+L6+N6+P6+R6+T6+V6</f>
        <v>28</v>
      </c>
      <c r="X6" s="67">
        <f>W6*0.45</f>
        <v>12.6</v>
      </c>
      <c r="Y6" s="67" t="s">
        <v>43</v>
      </c>
      <c r="Z6" s="67" t="s">
        <v>43</v>
      </c>
      <c r="AA6" s="67" t="s">
        <v>707</v>
      </c>
      <c r="AB6" s="67">
        <v>0</v>
      </c>
      <c r="AC6" s="67">
        <f>AB6*0.1</f>
        <v>0</v>
      </c>
      <c r="AD6" s="67">
        <f>AC6+X6+H6</f>
        <v>51.898499999999999</v>
      </c>
      <c r="AE6" s="71"/>
    </row>
    <row r="7" spans="1:31" ht="57.6" x14ac:dyDescent="0.25">
      <c r="A7" s="67">
        <v>5</v>
      </c>
      <c r="B7" s="67">
        <v>2020211303</v>
      </c>
      <c r="C7" s="67" t="s">
        <v>457</v>
      </c>
      <c r="D7" s="67" t="s">
        <v>1042</v>
      </c>
      <c r="E7" s="67">
        <v>18875211298</v>
      </c>
      <c r="F7" s="67" t="s">
        <v>194</v>
      </c>
      <c r="G7" s="67">
        <v>85.12</v>
      </c>
      <c r="H7" s="67">
        <v>38.299999999999997</v>
      </c>
      <c r="I7" s="67"/>
      <c r="J7" s="67"/>
      <c r="K7" s="67"/>
      <c r="L7" s="67"/>
      <c r="M7" s="67"/>
      <c r="N7" s="67"/>
      <c r="O7" s="67"/>
      <c r="P7" s="67"/>
      <c r="Q7" s="67"/>
      <c r="R7" s="67"/>
      <c r="S7" s="67"/>
      <c r="T7" s="67"/>
      <c r="U7" s="67" t="s">
        <v>458</v>
      </c>
      <c r="V7" s="67">
        <v>25</v>
      </c>
      <c r="W7" s="67">
        <v>25</v>
      </c>
      <c r="X7" s="67">
        <v>11.25</v>
      </c>
      <c r="Y7" s="67"/>
      <c r="Z7" s="67"/>
      <c r="AA7" s="67" t="s">
        <v>459</v>
      </c>
      <c r="AB7" s="67">
        <v>0</v>
      </c>
      <c r="AC7" s="67">
        <v>0</v>
      </c>
      <c r="AD7" s="67">
        <f>AC7+X7+H7</f>
        <v>49.55</v>
      </c>
      <c r="AE7" s="71"/>
    </row>
    <row r="8" spans="1:31" ht="57.6" x14ac:dyDescent="0.25">
      <c r="A8" s="67">
        <v>6</v>
      </c>
      <c r="B8" s="67">
        <v>2020211350</v>
      </c>
      <c r="C8" s="67" t="s">
        <v>494</v>
      </c>
      <c r="D8" s="67" t="s">
        <v>1042</v>
      </c>
      <c r="E8" s="67">
        <v>15389822827</v>
      </c>
      <c r="F8" s="67" t="s">
        <v>52</v>
      </c>
      <c r="G8" s="67">
        <v>87.39</v>
      </c>
      <c r="H8" s="67">
        <v>39.325499999999998</v>
      </c>
      <c r="I8" s="67"/>
      <c r="J8" s="67"/>
      <c r="K8" s="67"/>
      <c r="L8" s="67"/>
      <c r="M8" s="67"/>
      <c r="N8" s="67"/>
      <c r="O8" s="67"/>
      <c r="P8" s="67"/>
      <c r="Q8" s="67" t="s">
        <v>495</v>
      </c>
      <c r="R8" s="67">
        <v>5.5</v>
      </c>
      <c r="S8" s="67"/>
      <c r="T8" s="67"/>
      <c r="U8" s="67" t="s">
        <v>496</v>
      </c>
      <c r="V8" s="67">
        <v>15</v>
      </c>
      <c r="W8" s="67">
        <v>20.5</v>
      </c>
      <c r="X8" s="67">
        <v>9.2249999999999996</v>
      </c>
      <c r="Y8" s="67"/>
      <c r="Z8" s="67"/>
      <c r="AA8" s="67"/>
      <c r="AB8" s="67"/>
      <c r="AC8" s="67"/>
      <c r="AD8" s="67">
        <f>X8+H8+AC8</f>
        <v>48.5505</v>
      </c>
      <c r="AE8" s="71"/>
    </row>
    <row r="9" spans="1:31" ht="86.4" x14ac:dyDescent="0.25">
      <c r="A9" s="67">
        <v>7</v>
      </c>
      <c r="B9" s="67">
        <v>2020211400</v>
      </c>
      <c r="C9" s="67" t="s">
        <v>642</v>
      </c>
      <c r="D9" s="67" t="s">
        <v>1042</v>
      </c>
      <c r="E9" s="67">
        <v>13458873575</v>
      </c>
      <c r="F9" s="67" t="s">
        <v>230</v>
      </c>
      <c r="G9" s="67">
        <v>86.59</v>
      </c>
      <c r="H9" s="67">
        <f>G9*0.45</f>
        <v>38.965500000000006</v>
      </c>
      <c r="I9" s="67" t="s">
        <v>643</v>
      </c>
      <c r="J9" s="67">
        <v>3.5</v>
      </c>
      <c r="K9" s="67"/>
      <c r="L9" s="67"/>
      <c r="M9" s="67"/>
      <c r="N9" s="67"/>
      <c r="O9" s="67"/>
      <c r="P9" s="67"/>
      <c r="Q9" s="67" t="s">
        <v>644</v>
      </c>
      <c r="R9" s="67">
        <v>1.1000000000000001</v>
      </c>
      <c r="S9" s="67" t="s">
        <v>645</v>
      </c>
      <c r="T9" s="67">
        <v>4.5</v>
      </c>
      <c r="U9" s="67" t="s">
        <v>646</v>
      </c>
      <c r="V9" s="67">
        <v>10</v>
      </c>
      <c r="W9" s="67">
        <f>J9+L9+N9+P9+R9+T9+V9</f>
        <v>19.100000000000001</v>
      </c>
      <c r="X9" s="67">
        <f>W9*0.45</f>
        <v>8.5950000000000006</v>
      </c>
      <c r="Y9" s="67"/>
      <c r="Z9" s="67"/>
      <c r="AA9" s="67" t="s">
        <v>638</v>
      </c>
      <c r="AB9" s="67">
        <v>0</v>
      </c>
      <c r="AC9" s="67">
        <f>AB9*0.1</f>
        <v>0</v>
      </c>
      <c r="AD9" s="67">
        <f>AC9+X9+H9</f>
        <v>47.560500000000005</v>
      </c>
      <c r="AE9" s="71"/>
    </row>
    <row r="10" spans="1:31" ht="129.6" x14ac:dyDescent="0.25">
      <c r="A10" s="67">
        <v>8</v>
      </c>
      <c r="B10" s="67">
        <v>2020211225</v>
      </c>
      <c r="C10" s="67" t="s">
        <v>957</v>
      </c>
      <c r="D10" s="67" t="s">
        <v>1042</v>
      </c>
      <c r="E10" s="67">
        <v>15856275866</v>
      </c>
      <c r="F10" s="67" t="s">
        <v>244</v>
      </c>
      <c r="G10" s="67">
        <v>86.65</v>
      </c>
      <c r="H10" s="67">
        <v>38.99</v>
      </c>
      <c r="I10" s="67"/>
      <c r="J10" s="67"/>
      <c r="K10" s="67"/>
      <c r="L10" s="67"/>
      <c r="M10" s="67"/>
      <c r="N10" s="67"/>
      <c r="O10" s="67"/>
      <c r="P10" s="67"/>
      <c r="Q10" s="67" t="s">
        <v>958</v>
      </c>
      <c r="R10" s="67">
        <v>11</v>
      </c>
      <c r="S10" s="67"/>
      <c r="T10" s="67"/>
      <c r="U10" s="67" t="s">
        <v>959</v>
      </c>
      <c r="V10" s="67">
        <v>7</v>
      </c>
      <c r="W10" s="67">
        <f>V10+R10+T10+P10+N10+L10+J10</f>
        <v>18</v>
      </c>
      <c r="X10" s="67">
        <f>W10*0.45</f>
        <v>8.1</v>
      </c>
      <c r="Y10" s="67" t="s">
        <v>960</v>
      </c>
      <c r="Z10" s="67"/>
      <c r="AA10" s="67"/>
      <c r="AB10" s="67">
        <v>2</v>
      </c>
      <c r="AC10" s="67">
        <v>0.2</v>
      </c>
      <c r="AD10" s="67">
        <f>AC10+H10+X10</f>
        <v>47.290000000000006</v>
      </c>
      <c r="AE10" s="71"/>
    </row>
    <row r="11" spans="1:31" ht="72" x14ac:dyDescent="0.25">
      <c r="A11" s="67">
        <v>9</v>
      </c>
      <c r="B11" s="67" t="s">
        <v>430</v>
      </c>
      <c r="C11" s="67" t="s">
        <v>431</v>
      </c>
      <c r="D11" s="67" t="s">
        <v>1042</v>
      </c>
      <c r="E11" s="67">
        <v>18851322596</v>
      </c>
      <c r="F11" s="67" t="s">
        <v>66</v>
      </c>
      <c r="G11" s="67">
        <v>87.31</v>
      </c>
      <c r="H11" s="67">
        <v>39.29</v>
      </c>
      <c r="I11" s="67" t="s">
        <v>432</v>
      </c>
      <c r="J11" s="67">
        <v>10</v>
      </c>
      <c r="K11" s="67"/>
      <c r="L11" s="67"/>
      <c r="M11" s="67"/>
      <c r="N11" s="67"/>
      <c r="O11" s="67"/>
      <c r="P11" s="67"/>
      <c r="Q11" s="67"/>
      <c r="R11" s="67"/>
      <c r="S11" s="67"/>
      <c r="T11" s="67"/>
      <c r="U11" s="67" t="s">
        <v>433</v>
      </c>
      <c r="V11" s="67">
        <v>7</v>
      </c>
      <c r="W11" s="67">
        <v>17</v>
      </c>
      <c r="X11" s="67">
        <v>7.65</v>
      </c>
      <c r="Y11" s="67"/>
      <c r="Z11" s="67"/>
      <c r="AA11" s="67" t="s">
        <v>434</v>
      </c>
      <c r="AB11" s="67">
        <v>1.75</v>
      </c>
      <c r="AC11" s="67">
        <v>0.17499999999999999</v>
      </c>
      <c r="AD11" s="67">
        <f>AC11+X11+H11</f>
        <v>47.115000000000002</v>
      </c>
      <c r="AE11" s="71"/>
    </row>
    <row r="12" spans="1:31" ht="57.6" x14ac:dyDescent="0.25">
      <c r="A12" s="67">
        <v>10</v>
      </c>
      <c r="B12" s="67">
        <v>2020211220</v>
      </c>
      <c r="C12" s="67" t="s">
        <v>540</v>
      </c>
      <c r="D12" s="67" t="s">
        <v>1042</v>
      </c>
      <c r="E12" s="67">
        <v>18784414570</v>
      </c>
      <c r="F12" s="67" t="s">
        <v>447</v>
      </c>
      <c r="G12" s="67">
        <v>83.32</v>
      </c>
      <c r="H12" s="67">
        <v>37.494</v>
      </c>
      <c r="I12" s="67"/>
      <c r="J12" s="67"/>
      <c r="K12" s="67"/>
      <c r="L12" s="67"/>
      <c r="M12" s="67"/>
      <c r="N12" s="67"/>
      <c r="O12" s="67" t="s">
        <v>541</v>
      </c>
      <c r="P12" s="67">
        <v>15</v>
      </c>
      <c r="Q12" s="67"/>
      <c r="R12" s="67"/>
      <c r="S12" s="67" t="s">
        <v>542</v>
      </c>
      <c r="T12" s="67">
        <v>6</v>
      </c>
      <c r="U12" s="67"/>
      <c r="V12" s="67"/>
      <c r="W12" s="67">
        <f>T12+P12</f>
        <v>21</v>
      </c>
      <c r="X12" s="67">
        <f>W12*0.45</f>
        <v>9.4500000000000011</v>
      </c>
      <c r="Y12" s="67" t="s">
        <v>543</v>
      </c>
      <c r="Z12" s="67"/>
      <c r="AA12" s="67"/>
      <c r="AB12" s="67">
        <v>1</v>
      </c>
      <c r="AC12" s="67">
        <v>0.1</v>
      </c>
      <c r="AD12" s="67">
        <f>X12+H12+AC12</f>
        <v>47.044000000000004</v>
      </c>
      <c r="AE12" s="71"/>
    </row>
    <row r="13" spans="1:31" ht="100.8" x14ac:dyDescent="0.25">
      <c r="A13" s="67">
        <v>11</v>
      </c>
      <c r="B13" s="67" t="s">
        <v>834</v>
      </c>
      <c r="C13" s="67" t="s">
        <v>835</v>
      </c>
      <c r="D13" s="67" t="s">
        <v>1042</v>
      </c>
      <c r="E13" s="67" t="s">
        <v>836</v>
      </c>
      <c r="F13" s="67" t="s">
        <v>381</v>
      </c>
      <c r="G13" s="67">
        <v>89.25</v>
      </c>
      <c r="H13" s="67">
        <v>40.159999999999997</v>
      </c>
      <c r="I13" s="67" t="s">
        <v>837</v>
      </c>
      <c r="J13" s="67">
        <v>3.5</v>
      </c>
      <c r="K13" s="67"/>
      <c r="L13" s="67"/>
      <c r="M13" s="67"/>
      <c r="N13" s="67"/>
      <c r="O13" s="67"/>
      <c r="P13" s="67"/>
      <c r="Q13" s="67"/>
      <c r="R13" s="67"/>
      <c r="S13" s="67"/>
      <c r="T13" s="67"/>
      <c r="U13" s="67" t="s">
        <v>838</v>
      </c>
      <c r="V13" s="67">
        <v>10</v>
      </c>
      <c r="W13" s="67">
        <v>13.5</v>
      </c>
      <c r="X13" s="67">
        <v>6.0750000000000002</v>
      </c>
      <c r="Y13" s="67" t="s">
        <v>839</v>
      </c>
      <c r="Z13" s="67"/>
      <c r="AA13" s="67" t="s">
        <v>840</v>
      </c>
      <c r="AB13" s="67">
        <v>7.75</v>
      </c>
      <c r="AC13" s="67">
        <f>AB13*0.1</f>
        <v>0.77500000000000002</v>
      </c>
      <c r="AD13" s="67">
        <f>H13+X13+AC13</f>
        <v>47.01</v>
      </c>
      <c r="AE13" s="71"/>
    </row>
    <row r="14" spans="1:31" ht="28.8" x14ac:dyDescent="0.25">
      <c r="A14" s="67">
        <v>12</v>
      </c>
      <c r="B14" s="67" t="s">
        <v>490</v>
      </c>
      <c r="C14" s="67" t="s">
        <v>491</v>
      </c>
      <c r="D14" s="67" t="s">
        <v>1042</v>
      </c>
      <c r="E14" s="67">
        <v>13348970508</v>
      </c>
      <c r="F14" s="67" t="s">
        <v>124</v>
      </c>
      <c r="G14" s="67">
        <v>88.64</v>
      </c>
      <c r="H14" s="67">
        <f>G14*0.45</f>
        <v>39.887999999999998</v>
      </c>
      <c r="I14" s="67" t="s">
        <v>492</v>
      </c>
      <c r="J14" s="67" t="s">
        <v>492</v>
      </c>
      <c r="K14" s="67" t="s">
        <v>492</v>
      </c>
      <c r="L14" s="67" t="s">
        <v>492</v>
      </c>
      <c r="M14" s="67" t="s">
        <v>492</v>
      </c>
      <c r="N14" s="67" t="s">
        <v>492</v>
      </c>
      <c r="O14" s="67" t="s">
        <v>492</v>
      </c>
      <c r="P14" s="67" t="s">
        <v>492</v>
      </c>
      <c r="Q14" s="67" t="s">
        <v>492</v>
      </c>
      <c r="R14" s="67" t="s">
        <v>492</v>
      </c>
      <c r="S14" s="67" t="s">
        <v>492</v>
      </c>
      <c r="T14" s="67" t="s">
        <v>492</v>
      </c>
      <c r="U14" s="67" t="s">
        <v>493</v>
      </c>
      <c r="V14" s="67">
        <v>15</v>
      </c>
      <c r="W14" s="67">
        <v>15</v>
      </c>
      <c r="X14" s="67">
        <f>W14*0.45</f>
        <v>6.75</v>
      </c>
      <c r="Y14" s="67" t="s">
        <v>492</v>
      </c>
      <c r="Z14" s="67" t="s">
        <v>492</v>
      </c>
      <c r="AA14" s="67" t="s">
        <v>492</v>
      </c>
      <c r="AB14" s="67" t="s">
        <v>492</v>
      </c>
      <c r="AC14" s="67">
        <v>0</v>
      </c>
      <c r="AD14" s="67">
        <f>X14+H14+AC14</f>
        <v>46.637999999999998</v>
      </c>
      <c r="AE14" s="71"/>
    </row>
    <row r="15" spans="1:31" ht="43.2" x14ac:dyDescent="0.25">
      <c r="A15" s="67">
        <v>13</v>
      </c>
      <c r="B15" s="67" t="s">
        <v>915</v>
      </c>
      <c r="C15" s="67" t="s">
        <v>916</v>
      </c>
      <c r="D15" s="67" t="s">
        <v>1042</v>
      </c>
      <c r="E15" s="67" t="s">
        <v>917</v>
      </c>
      <c r="F15" s="67" t="s">
        <v>692</v>
      </c>
      <c r="G15" s="67">
        <v>87.9</v>
      </c>
      <c r="H15" s="67">
        <v>39.56</v>
      </c>
      <c r="I15" s="67" t="s">
        <v>43</v>
      </c>
      <c r="J15" s="67" t="s">
        <v>184</v>
      </c>
      <c r="K15" s="67" t="s">
        <v>43</v>
      </c>
      <c r="L15" s="67" t="s">
        <v>184</v>
      </c>
      <c r="M15" s="67" t="s">
        <v>43</v>
      </c>
      <c r="N15" s="67" t="s">
        <v>184</v>
      </c>
      <c r="O15" s="67" t="s">
        <v>43</v>
      </c>
      <c r="P15" s="67" t="s">
        <v>184</v>
      </c>
      <c r="Q15" s="67" t="s">
        <v>43</v>
      </c>
      <c r="R15" s="67" t="s">
        <v>184</v>
      </c>
      <c r="S15" s="67" t="s">
        <v>43</v>
      </c>
      <c r="T15" s="67" t="s">
        <v>184</v>
      </c>
      <c r="U15" s="67" t="s">
        <v>918</v>
      </c>
      <c r="V15" s="67">
        <v>15</v>
      </c>
      <c r="W15" s="67">
        <v>15</v>
      </c>
      <c r="X15" s="67">
        <v>6.75</v>
      </c>
      <c r="Y15" s="67" t="s">
        <v>238</v>
      </c>
      <c r="Z15" s="67" t="s">
        <v>799</v>
      </c>
      <c r="AA15" s="67" t="s">
        <v>919</v>
      </c>
      <c r="AB15" s="67">
        <v>3</v>
      </c>
      <c r="AC15" s="67">
        <v>0.3</v>
      </c>
      <c r="AD15" s="67">
        <f>H15+X15+AC15</f>
        <v>46.61</v>
      </c>
      <c r="AE15" s="71"/>
    </row>
    <row r="16" spans="1:31" ht="28.8" x14ac:dyDescent="0.25">
      <c r="A16" s="67">
        <v>14</v>
      </c>
      <c r="B16" s="67">
        <v>2020211335</v>
      </c>
      <c r="C16" s="67" t="s">
        <v>1040</v>
      </c>
      <c r="D16" s="67" t="s">
        <v>1042</v>
      </c>
      <c r="E16" s="67">
        <v>18317217842</v>
      </c>
      <c r="F16" s="67" t="s">
        <v>42</v>
      </c>
      <c r="G16" s="67">
        <v>88.14</v>
      </c>
      <c r="H16" s="67">
        <v>39.662999999999997</v>
      </c>
      <c r="I16" s="67"/>
      <c r="J16" s="67"/>
      <c r="K16" s="67"/>
      <c r="L16" s="67"/>
      <c r="M16" s="67"/>
      <c r="N16" s="67"/>
      <c r="O16" s="67"/>
      <c r="P16" s="67"/>
      <c r="Q16" s="67"/>
      <c r="R16" s="67"/>
      <c r="S16" s="67"/>
      <c r="T16" s="67"/>
      <c r="U16" s="67" t="s">
        <v>306</v>
      </c>
      <c r="V16" s="67">
        <v>15</v>
      </c>
      <c r="W16" s="67">
        <f>J16+L16+N16+P16+R16+T16+V16</f>
        <v>15</v>
      </c>
      <c r="X16" s="67">
        <f>W16*0.45</f>
        <v>6.75</v>
      </c>
      <c r="Y16" s="67"/>
      <c r="Z16" s="67"/>
      <c r="AA16" s="67"/>
      <c r="AB16" s="67"/>
      <c r="AC16" s="67">
        <f>AB16*0.1</f>
        <v>0</v>
      </c>
      <c r="AD16" s="67">
        <f>H16+X16+AC16</f>
        <v>46.412999999999997</v>
      </c>
      <c r="AE16" s="71"/>
    </row>
    <row r="17" spans="1:31" ht="28.8" x14ac:dyDescent="0.25">
      <c r="A17" s="67">
        <v>15</v>
      </c>
      <c r="B17" s="67">
        <v>2020211253</v>
      </c>
      <c r="C17" s="67" t="s">
        <v>545</v>
      </c>
      <c r="D17" s="67" t="s">
        <v>1042</v>
      </c>
      <c r="E17" s="67">
        <v>13281124406</v>
      </c>
      <c r="F17" s="67" t="s">
        <v>177</v>
      </c>
      <c r="G17" s="67">
        <v>87.45</v>
      </c>
      <c r="H17" s="67">
        <v>39.35</v>
      </c>
      <c r="I17" s="67"/>
      <c r="J17" s="67"/>
      <c r="K17" s="67"/>
      <c r="L17" s="67"/>
      <c r="M17" s="67"/>
      <c r="N17" s="67"/>
      <c r="O17" s="67"/>
      <c r="P17" s="67"/>
      <c r="Q17" s="67"/>
      <c r="R17" s="67"/>
      <c r="S17" s="67"/>
      <c r="T17" s="67"/>
      <c r="U17" s="67" t="s">
        <v>546</v>
      </c>
      <c r="V17" s="67">
        <v>15</v>
      </c>
      <c r="W17" s="67">
        <v>15</v>
      </c>
      <c r="X17" s="67">
        <v>6.75</v>
      </c>
      <c r="Y17" s="67" t="s">
        <v>547</v>
      </c>
      <c r="Z17" s="67"/>
      <c r="AA17" s="67"/>
      <c r="AB17" s="67">
        <v>1</v>
      </c>
      <c r="AC17" s="67">
        <v>0.1</v>
      </c>
      <c r="AD17" s="67">
        <f>X17+H17+AC17</f>
        <v>46.2</v>
      </c>
      <c r="AE17" s="71"/>
    </row>
    <row r="18" spans="1:31" ht="72" x14ac:dyDescent="0.25">
      <c r="A18" s="67">
        <v>16</v>
      </c>
      <c r="B18" s="67" t="s">
        <v>930</v>
      </c>
      <c r="C18" s="67" t="s">
        <v>931</v>
      </c>
      <c r="D18" s="67" t="s">
        <v>1042</v>
      </c>
      <c r="E18" s="67" t="s">
        <v>932</v>
      </c>
      <c r="F18" s="67" t="s">
        <v>98</v>
      </c>
      <c r="G18" s="67">
        <v>85.44</v>
      </c>
      <c r="H18" s="67">
        <v>38.450000000000003</v>
      </c>
      <c r="I18" s="67" t="s">
        <v>43</v>
      </c>
      <c r="J18" s="67" t="s">
        <v>184</v>
      </c>
      <c r="K18" s="67" t="s">
        <v>43</v>
      </c>
      <c r="L18" s="67" t="s">
        <v>184</v>
      </c>
      <c r="M18" s="67" t="s">
        <v>43</v>
      </c>
      <c r="N18" s="67" t="s">
        <v>184</v>
      </c>
      <c r="O18" s="67" t="s">
        <v>43</v>
      </c>
      <c r="P18" s="67" t="s">
        <v>184</v>
      </c>
      <c r="Q18" s="67" t="s">
        <v>933</v>
      </c>
      <c r="R18" s="67">
        <v>1.4</v>
      </c>
      <c r="S18" s="67" t="s">
        <v>43</v>
      </c>
      <c r="T18" s="67" t="s">
        <v>184</v>
      </c>
      <c r="U18" s="67" t="s">
        <v>934</v>
      </c>
      <c r="V18" s="67">
        <v>15</v>
      </c>
      <c r="W18" s="67">
        <v>16.399999999999999</v>
      </c>
      <c r="X18" s="67">
        <v>7.38</v>
      </c>
      <c r="Y18" s="67" t="s">
        <v>799</v>
      </c>
      <c r="Z18" s="67" t="s">
        <v>799</v>
      </c>
      <c r="AA18" s="67" t="s">
        <v>799</v>
      </c>
      <c r="AB18" s="67">
        <v>0</v>
      </c>
      <c r="AC18" s="67">
        <v>0</v>
      </c>
      <c r="AD18" s="67">
        <f>H18+X18+AC18</f>
        <v>45.830000000000005</v>
      </c>
      <c r="AE18" s="71"/>
    </row>
    <row r="19" spans="1:31" ht="57.6" x14ac:dyDescent="0.25">
      <c r="A19" s="67">
        <v>17</v>
      </c>
      <c r="B19" s="67">
        <v>2020211391</v>
      </c>
      <c r="C19" s="67" t="s">
        <v>420</v>
      </c>
      <c r="D19" s="67" t="s">
        <v>1042</v>
      </c>
      <c r="E19" s="67">
        <v>17882275063</v>
      </c>
      <c r="F19" s="67" t="s">
        <v>421</v>
      </c>
      <c r="G19" s="67">
        <v>87.07</v>
      </c>
      <c r="H19" s="67">
        <v>39.1815</v>
      </c>
      <c r="I19" s="67"/>
      <c r="J19" s="67"/>
      <c r="K19" s="67"/>
      <c r="L19" s="67"/>
      <c r="M19" s="67"/>
      <c r="N19" s="67"/>
      <c r="O19" s="67"/>
      <c r="P19" s="67"/>
      <c r="Q19" s="67" t="s">
        <v>422</v>
      </c>
      <c r="R19" s="67">
        <v>7</v>
      </c>
      <c r="S19" s="67"/>
      <c r="T19" s="67"/>
      <c r="U19" s="67" t="s">
        <v>423</v>
      </c>
      <c r="V19" s="67">
        <v>7</v>
      </c>
      <c r="W19" s="67">
        <v>14</v>
      </c>
      <c r="X19" s="67">
        <f>W19*0.45</f>
        <v>6.3</v>
      </c>
      <c r="Y19" s="67" t="s">
        <v>424</v>
      </c>
      <c r="Z19" s="67"/>
      <c r="AA19" s="67" t="s">
        <v>425</v>
      </c>
      <c r="AB19" s="67">
        <v>3</v>
      </c>
      <c r="AC19" s="67">
        <v>0.3</v>
      </c>
      <c r="AD19" s="67">
        <f>AC19+X19+H19</f>
        <v>45.781500000000001</v>
      </c>
      <c r="AE19" s="63"/>
    </row>
    <row r="20" spans="1:31" ht="28.8" x14ac:dyDescent="0.25">
      <c r="A20" s="67">
        <v>18</v>
      </c>
      <c r="B20" s="67">
        <v>2020211213</v>
      </c>
      <c r="C20" s="67" t="s">
        <v>551</v>
      </c>
      <c r="D20" s="67" t="s">
        <v>1042</v>
      </c>
      <c r="E20" s="67">
        <v>13778887738</v>
      </c>
      <c r="F20" s="67" t="s">
        <v>319</v>
      </c>
      <c r="G20" s="67">
        <v>86.63</v>
      </c>
      <c r="H20" s="67">
        <v>38.979999999999997</v>
      </c>
      <c r="I20" s="67"/>
      <c r="J20" s="67"/>
      <c r="K20" s="67"/>
      <c r="L20" s="67"/>
      <c r="M20" s="67"/>
      <c r="N20" s="67"/>
      <c r="O20" s="67"/>
      <c r="P20" s="67"/>
      <c r="Q20" s="67"/>
      <c r="R20" s="67"/>
      <c r="S20" s="67"/>
      <c r="T20" s="67"/>
      <c r="U20" s="67" t="s">
        <v>552</v>
      </c>
      <c r="V20" s="67">
        <v>15</v>
      </c>
      <c r="W20" s="67">
        <v>15</v>
      </c>
      <c r="X20" s="67">
        <v>6.75</v>
      </c>
      <c r="Y20" s="67"/>
      <c r="Z20" s="67"/>
      <c r="AA20" s="67"/>
      <c r="AB20" s="67">
        <v>0</v>
      </c>
      <c r="AC20" s="67">
        <v>0</v>
      </c>
      <c r="AD20" s="67">
        <f>X20+H20+AC20</f>
        <v>45.73</v>
      </c>
      <c r="AE20" s="63"/>
    </row>
    <row r="21" spans="1:31" ht="28.8" x14ac:dyDescent="0.25">
      <c r="A21" s="67">
        <v>19</v>
      </c>
      <c r="B21" s="67">
        <v>2020211301</v>
      </c>
      <c r="C21" s="67" t="s">
        <v>398</v>
      </c>
      <c r="D21" s="67" t="s">
        <v>1042</v>
      </c>
      <c r="E21" s="67">
        <v>15978911761</v>
      </c>
      <c r="F21" s="67" t="s">
        <v>244</v>
      </c>
      <c r="G21" s="67">
        <v>86.52</v>
      </c>
      <c r="H21" s="67">
        <f>G21*0.45</f>
        <v>38.933999999999997</v>
      </c>
      <c r="I21" s="67"/>
      <c r="J21" s="67"/>
      <c r="K21" s="67"/>
      <c r="L21" s="67"/>
      <c r="M21" s="67"/>
      <c r="N21" s="67"/>
      <c r="O21" s="67"/>
      <c r="P21" s="67"/>
      <c r="Q21" s="67"/>
      <c r="R21" s="67"/>
      <c r="S21" s="67"/>
      <c r="T21" s="67"/>
      <c r="U21" s="67" t="s">
        <v>399</v>
      </c>
      <c r="V21" s="67">
        <v>15</v>
      </c>
      <c r="W21" s="67">
        <v>15</v>
      </c>
      <c r="X21" s="67">
        <f>W21*0.45</f>
        <v>6.75</v>
      </c>
      <c r="Y21" s="67"/>
      <c r="Z21" s="67"/>
      <c r="AA21" s="67" t="s">
        <v>400</v>
      </c>
      <c r="AB21" s="67">
        <v>0</v>
      </c>
      <c r="AC21" s="67">
        <v>0</v>
      </c>
      <c r="AD21" s="67">
        <f>AC21+X21+H21</f>
        <v>45.683999999999997</v>
      </c>
      <c r="AE21" s="63"/>
    </row>
    <row r="22" spans="1:31" ht="57.6" x14ac:dyDescent="0.25">
      <c r="A22" s="67">
        <v>20</v>
      </c>
      <c r="B22" s="67" t="s">
        <v>502</v>
      </c>
      <c r="C22" s="67" t="s">
        <v>503</v>
      </c>
      <c r="D22" s="67" t="s">
        <v>1042</v>
      </c>
      <c r="E22" s="67">
        <v>15528012852</v>
      </c>
      <c r="F22" s="67" t="s">
        <v>504</v>
      </c>
      <c r="G22" s="67">
        <v>87.08</v>
      </c>
      <c r="H22" s="67">
        <f>G22*0.45</f>
        <v>39.186</v>
      </c>
      <c r="I22" s="67"/>
      <c r="J22" s="67"/>
      <c r="K22" s="67"/>
      <c r="L22" s="67"/>
      <c r="M22" s="67"/>
      <c r="N22" s="67"/>
      <c r="O22" s="67"/>
      <c r="P22" s="67"/>
      <c r="Q22" s="67" t="s">
        <v>505</v>
      </c>
      <c r="R22" s="67">
        <v>7</v>
      </c>
      <c r="S22" s="67"/>
      <c r="T22" s="67"/>
      <c r="U22" s="67" t="s">
        <v>506</v>
      </c>
      <c r="V22" s="67"/>
      <c r="W22" s="67">
        <v>14</v>
      </c>
      <c r="X22" s="67">
        <f>W22*0.45</f>
        <v>6.3</v>
      </c>
      <c r="Y22" s="67"/>
      <c r="Z22" s="67"/>
      <c r="AA22" s="67"/>
      <c r="AB22" s="67"/>
      <c r="AC22" s="67"/>
      <c r="AD22" s="67">
        <f>X22+H22+AC22</f>
        <v>45.485999999999997</v>
      </c>
      <c r="AE22" s="63"/>
    </row>
    <row r="23" spans="1:31" ht="57.6" x14ac:dyDescent="0.25">
      <c r="A23" s="67">
        <v>21</v>
      </c>
      <c r="B23" s="67">
        <v>2020211368</v>
      </c>
      <c r="C23" s="67" t="s">
        <v>966</v>
      </c>
      <c r="D23" s="67" t="s">
        <v>1042</v>
      </c>
      <c r="E23" s="67">
        <v>15574326628</v>
      </c>
      <c r="F23" s="67" t="s">
        <v>304</v>
      </c>
      <c r="G23" s="67">
        <v>81.52</v>
      </c>
      <c r="H23" s="67">
        <v>36.68</v>
      </c>
      <c r="I23" s="67"/>
      <c r="J23" s="67"/>
      <c r="K23" s="67"/>
      <c r="L23" s="67"/>
      <c r="M23" s="67"/>
      <c r="N23" s="67"/>
      <c r="O23" s="67"/>
      <c r="P23" s="67"/>
      <c r="Q23" s="67"/>
      <c r="R23" s="67"/>
      <c r="S23" s="67" t="s">
        <v>967</v>
      </c>
      <c r="T23" s="67">
        <v>4.5</v>
      </c>
      <c r="U23" s="67" t="s">
        <v>968</v>
      </c>
      <c r="V23" s="67">
        <v>15</v>
      </c>
      <c r="W23" s="67">
        <v>19.5</v>
      </c>
      <c r="X23" s="67">
        <f>W23*0.45</f>
        <v>8.7750000000000004</v>
      </c>
      <c r="Y23" s="67"/>
      <c r="Z23" s="67"/>
      <c r="AA23" s="67"/>
      <c r="AB23" s="67">
        <v>0</v>
      </c>
      <c r="AC23" s="67">
        <v>0</v>
      </c>
      <c r="AD23" s="67">
        <f>AC23+H23+X23</f>
        <v>45.454999999999998</v>
      </c>
      <c r="AE23" s="63"/>
    </row>
    <row r="24" spans="1:31" ht="72" x14ac:dyDescent="0.25">
      <c r="A24" s="67">
        <v>22</v>
      </c>
      <c r="B24" s="67">
        <v>2020211300</v>
      </c>
      <c r="C24" s="67" t="s">
        <v>662</v>
      </c>
      <c r="D24" s="67" t="s">
        <v>1042</v>
      </c>
      <c r="E24" s="67">
        <v>17320441214</v>
      </c>
      <c r="F24" s="67" t="s">
        <v>436</v>
      </c>
      <c r="G24" s="67">
        <v>84.75</v>
      </c>
      <c r="H24" s="67">
        <f>G24*0.45</f>
        <v>38.137500000000003</v>
      </c>
      <c r="I24" s="67"/>
      <c r="J24" s="67"/>
      <c r="K24" s="67"/>
      <c r="L24" s="67"/>
      <c r="M24" s="67"/>
      <c r="N24" s="67"/>
      <c r="O24" s="67"/>
      <c r="P24" s="67"/>
      <c r="Q24" s="67"/>
      <c r="R24" s="67"/>
      <c r="S24" s="67"/>
      <c r="T24" s="67"/>
      <c r="U24" s="67" t="s">
        <v>663</v>
      </c>
      <c r="V24" s="67">
        <v>15</v>
      </c>
      <c r="W24" s="67">
        <f>J24+L24+N24+P24+R24+T24+V24</f>
        <v>15</v>
      </c>
      <c r="X24" s="67">
        <f>W24*0.45</f>
        <v>6.75</v>
      </c>
      <c r="Y24" s="67" t="s">
        <v>664</v>
      </c>
      <c r="Z24" s="67"/>
      <c r="AA24" s="67" t="s">
        <v>1063</v>
      </c>
      <c r="AB24" s="67">
        <v>5.25</v>
      </c>
      <c r="AC24" s="67">
        <f>AB24*0.1</f>
        <v>0.52500000000000002</v>
      </c>
      <c r="AD24" s="67">
        <f>AC24+X24+H24</f>
        <v>45.412500000000001</v>
      </c>
      <c r="AE24" s="63"/>
    </row>
    <row r="25" spans="1:31" x14ac:dyDescent="0.25">
      <c r="A25" s="67">
        <v>23</v>
      </c>
      <c r="B25" s="67" t="s">
        <v>885</v>
      </c>
      <c r="C25" s="67" t="s">
        <v>886</v>
      </c>
      <c r="D25" s="67" t="s">
        <v>1042</v>
      </c>
      <c r="E25" s="67" t="s">
        <v>887</v>
      </c>
      <c r="F25" s="67" t="s">
        <v>88</v>
      </c>
      <c r="G25" s="67">
        <v>90.2</v>
      </c>
      <c r="H25" s="67">
        <f>90.2*0.45</f>
        <v>40.590000000000003</v>
      </c>
      <c r="I25" s="67" t="s">
        <v>43</v>
      </c>
      <c r="J25" s="67">
        <v>0</v>
      </c>
      <c r="K25" s="67" t="s">
        <v>43</v>
      </c>
      <c r="L25" s="67">
        <v>0</v>
      </c>
      <c r="M25" s="67" t="s">
        <v>43</v>
      </c>
      <c r="N25" s="67">
        <v>0</v>
      </c>
      <c r="O25" s="67" t="s">
        <v>43</v>
      </c>
      <c r="P25" s="67">
        <v>0</v>
      </c>
      <c r="Q25" s="67" t="s">
        <v>43</v>
      </c>
      <c r="R25" s="67">
        <v>0</v>
      </c>
      <c r="S25" s="67" t="s">
        <v>43</v>
      </c>
      <c r="T25" s="67">
        <v>0</v>
      </c>
      <c r="U25" s="67" t="s">
        <v>888</v>
      </c>
      <c r="V25" s="67">
        <v>10</v>
      </c>
      <c r="W25" s="67">
        <v>10</v>
      </c>
      <c r="X25" s="67">
        <v>4.5</v>
      </c>
      <c r="Y25" s="67" t="s">
        <v>889</v>
      </c>
      <c r="Z25" s="67" t="s">
        <v>799</v>
      </c>
      <c r="AA25" s="67" t="s">
        <v>799</v>
      </c>
      <c r="AB25" s="67">
        <v>3</v>
      </c>
      <c r="AC25" s="67">
        <v>0.3</v>
      </c>
      <c r="AD25" s="67">
        <f>H25+X25+AC25</f>
        <v>45.39</v>
      </c>
      <c r="AE25" s="63"/>
    </row>
    <row r="26" spans="1:31" ht="28.8" x14ac:dyDescent="0.25">
      <c r="A26" s="67">
        <v>24</v>
      </c>
      <c r="B26" s="67" t="s">
        <v>694</v>
      </c>
      <c r="C26" s="67" t="s">
        <v>695</v>
      </c>
      <c r="D26" s="67" t="s">
        <v>1042</v>
      </c>
      <c r="E26" s="67">
        <v>15528126753</v>
      </c>
      <c r="F26" s="67" t="s">
        <v>263</v>
      </c>
      <c r="G26" s="67">
        <v>85.79</v>
      </c>
      <c r="H26" s="67">
        <f>G26*0.45</f>
        <v>38.605500000000006</v>
      </c>
      <c r="I26" s="67"/>
      <c r="J26" s="67"/>
      <c r="K26" s="67"/>
      <c r="L26" s="67"/>
      <c r="M26" s="67"/>
      <c r="N26" s="67"/>
      <c r="O26" s="67"/>
      <c r="P26" s="67"/>
      <c r="Q26" s="67"/>
      <c r="R26" s="67"/>
      <c r="S26" s="67"/>
      <c r="T26" s="67"/>
      <c r="U26" s="67" t="s">
        <v>696</v>
      </c>
      <c r="V26" s="67">
        <v>15</v>
      </c>
      <c r="W26" s="67">
        <f>J26+L26+N26+P26+R26+T26+V26</f>
        <v>15</v>
      </c>
      <c r="X26" s="67">
        <f>W26*0.45</f>
        <v>6.75</v>
      </c>
      <c r="Y26" s="67"/>
      <c r="Z26" s="67"/>
      <c r="AA26" s="67" t="s">
        <v>697</v>
      </c>
      <c r="AB26" s="67">
        <v>0</v>
      </c>
      <c r="AC26" s="67">
        <f>AB26*0.1</f>
        <v>0</v>
      </c>
      <c r="AD26" s="67">
        <f>AC26+X26+H26</f>
        <v>45.355500000000006</v>
      </c>
      <c r="AE26" s="63"/>
    </row>
    <row r="27" spans="1:31" ht="115.2" x14ac:dyDescent="0.25">
      <c r="A27" s="67">
        <v>25</v>
      </c>
      <c r="B27" s="67" t="s">
        <v>748</v>
      </c>
      <c r="C27" s="67" t="s">
        <v>749</v>
      </c>
      <c r="D27" s="67" t="s">
        <v>1042</v>
      </c>
      <c r="E27" s="67" t="s">
        <v>750</v>
      </c>
      <c r="F27" s="67" t="s">
        <v>244</v>
      </c>
      <c r="G27" s="67">
        <v>85.22</v>
      </c>
      <c r="H27" s="67">
        <f>G27*0.45</f>
        <v>38.349000000000004</v>
      </c>
      <c r="I27" s="67"/>
      <c r="J27" s="67"/>
      <c r="K27" s="67"/>
      <c r="L27" s="67"/>
      <c r="M27" s="67"/>
      <c r="N27" s="67"/>
      <c r="O27" s="67"/>
      <c r="P27" s="67"/>
      <c r="Q27" s="67"/>
      <c r="R27" s="67"/>
      <c r="S27" s="67"/>
      <c r="T27" s="67"/>
      <c r="U27" s="67" t="s">
        <v>751</v>
      </c>
      <c r="V27" s="67">
        <v>15</v>
      </c>
      <c r="W27" s="67">
        <f>J27+L27+N27+P27+R27+T27+V27</f>
        <v>15</v>
      </c>
      <c r="X27" s="67">
        <f>W27*0.45</f>
        <v>6.75</v>
      </c>
      <c r="Y27" s="67"/>
      <c r="Z27" s="67"/>
      <c r="AA27" s="67" t="s">
        <v>752</v>
      </c>
      <c r="AB27" s="67">
        <v>0.75</v>
      </c>
      <c r="AC27" s="67">
        <f>AB27*0.1</f>
        <v>7.5000000000000011E-2</v>
      </c>
      <c r="AD27" s="67">
        <f>AC27+X27+H27</f>
        <v>45.174000000000007</v>
      </c>
      <c r="AE27" s="63"/>
    </row>
    <row r="28" spans="1:31" ht="43.2" x14ac:dyDescent="0.25">
      <c r="A28" s="67">
        <v>26</v>
      </c>
      <c r="B28" s="67">
        <v>2020211291</v>
      </c>
      <c r="C28" s="67" t="s">
        <v>691</v>
      </c>
      <c r="D28" s="67" t="s">
        <v>1042</v>
      </c>
      <c r="E28" s="67">
        <v>13260680027</v>
      </c>
      <c r="F28" s="67" t="s">
        <v>692</v>
      </c>
      <c r="G28" s="67">
        <v>84.77</v>
      </c>
      <c r="H28" s="67">
        <f>G28*0.45</f>
        <v>38.146499999999996</v>
      </c>
      <c r="I28" s="67"/>
      <c r="J28" s="67"/>
      <c r="K28" s="67"/>
      <c r="L28" s="67"/>
      <c r="M28" s="67"/>
      <c r="N28" s="67"/>
      <c r="O28" s="67"/>
      <c r="P28" s="67"/>
      <c r="Q28" s="67"/>
      <c r="R28" s="67"/>
      <c r="S28" s="67"/>
      <c r="T28" s="67"/>
      <c r="U28" s="67" t="s">
        <v>251</v>
      </c>
      <c r="V28" s="67">
        <v>15</v>
      </c>
      <c r="W28" s="67">
        <f>J28+L28+N28+P28+R28+T28+V28</f>
        <v>15</v>
      </c>
      <c r="X28" s="67">
        <f>W28*0.45</f>
        <v>6.75</v>
      </c>
      <c r="Y28" s="67"/>
      <c r="Z28" s="67"/>
      <c r="AA28" s="67" t="s">
        <v>693</v>
      </c>
      <c r="AB28" s="67">
        <v>0</v>
      </c>
      <c r="AC28" s="67">
        <f>AB28*0.1</f>
        <v>0</v>
      </c>
      <c r="AD28" s="67">
        <f>AC28+X28+H28</f>
        <v>44.896499999999996</v>
      </c>
      <c r="AE28" s="63"/>
    </row>
    <row r="29" spans="1:31" ht="28.8" x14ac:dyDescent="0.25">
      <c r="A29" s="67">
        <v>27</v>
      </c>
      <c r="B29" s="67">
        <v>2020211383</v>
      </c>
      <c r="C29" s="67" t="s">
        <v>512</v>
      </c>
      <c r="D29" s="67" t="s">
        <v>1042</v>
      </c>
      <c r="E29" s="67">
        <v>18280497004</v>
      </c>
      <c r="F29" s="67" t="s">
        <v>230</v>
      </c>
      <c r="G29" s="67">
        <v>89.5</v>
      </c>
      <c r="H29" s="67">
        <v>40.274999999999999</v>
      </c>
      <c r="I29" s="67"/>
      <c r="J29" s="67"/>
      <c r="K29" s="67"/>
      <c r="L29" s="67"/>
      <c r="M29" s="67"/>
      <c r="N29" s="67"/>
      <c r="O29" s="67"/>
      <c r="P29" s="67"/>
      <c r="Q29" s="67"/>
      <c r="R29" s="67"/>
      <c r="S29" s="67"/>
      <c r="T29" s="67"/>
      <c r="U29" s="67" t="s">
        <v>513</v>
      </c>
      <c r="V29" s="67">
        <v>10</v>
      </c>
      <c r="W29" s="67"/>
      <c r="X29" s="67">
        <v>4.5</v>
      </c>
      <c r="Y29" s="67" t="s">
        <v>514</v>
      </c>
      <c r="Z29" s="67"/>
      <c r="AA29" s="67"/>
      <c r="AB29" s="67">
        <v>1</v>
      </c>
      <c r="AC29" s="67">
        <v>0.1</v>
      </c>
      <c r="AD29" s="67">
        <f>X29+H29+AC29</f>
        <v>44.875</v>
      </c>
      <c r="AE29" s="63"/>
    </row>
    <row r="30" spans="1:31" ht="86.4" x14ac:dyDescent="0.25">
      <c r="A30" s="67">
        <v>28</v>
      </c>
      <c r="B30" s="67">
        <v>2020211389</v>
      </c>
      <c r="C30" s="67" t="s">
        <v>961</v>
      </c>
      <c r="D30" s="67" t="s">
        <v>1042</v>
      </c>
      <c r="E30" s="67">
        <v>13872669584</v>
      </c>
      <c r="F30" s="67" t="s">
        <v>381</v>
      </c>
      <c r="G30" s="67">
        <v>90.54</v>
      </c>
      <c r="H30" s="67">
        <f>G30*0.45</f>
        <v>40.743000000000002</v>
      </c>
      <c r="I30" s="67" t="s">
        <v>962</v>
      </c>
      <c r="J30" s="67">
        <v>1.25</v>
      </c>
      <c r="K30" s="67"/>
      <c r="L30" s="67"/>
      <c r="M30" s="67"/>
      <c r="N30" s="67"/>
      <c r="O30" s="67"/>
      <c r="P30" s="67"/>
      <c r="Q30" s="67"/>
      <c r="R30" s="67"/>
      <c r="S30" s="67"/>
      <c r="T30" s="67"/>
      <c r="U30" s="67" t="s">
        <v>963</v>
      </c>
      <c r="V30" s="67">
        <v>7</v>
      </c>
      <c r="W30" s="67">
        <v>8.25</v>
      </c>
      <c r="X30" s="67">
        <f>W30*0.45</f>
        <v>3.7124999999999999</v>
      </c>
      <c r="Y30" s="67" t="s">
        <v>964</v>
      </c>
      <c r="Z30" s="67"/>
      <c r="AA30" s="67" t="s">
        <v>965</v>
      </c>
      <c r="AB30" s="67">
        <v>4</v>
      </c>
      <c r="AC30" s="67">
        <f>AB30*0.1</f>
        <v>0.4</v>
      </c>
      <c r="AD30" s="67">
        <f>AC30+H30+X30</f>
        <v>44.855499999999999</v>
      </c>
      <c r="AE30" s="63"/>
    </row>
    <row r="31" spans="1:31" ht="43.2" x14ac:dyDescent="0.25">
      <c r="A31" s="67">
        <v>29</v>
      </c>
      <c r="B31" s="67">
        <v>2020211217</v>
      </c>
      <c r="C31" s="67" t="s">
        <v>753</v>
      </c>
      <c r="D31" s="67" t="s">
        <v>1042</v>
      </c>
      <c r="E31" s="67">
        <v>15882257135</v>
      </c>
      <c r="F31" s="67" t="s">
        <v>98</v>
      </c>
      <c r="G31" s="67">
        <v>89.44</v>
      </c>
      <c r="H31" s="67">
        <f>G31*0.45</f>
        <v>40.247999999999998</v>
      </c>
      <c r="I31" s="67"/>
      <c r="J31" s="67"/>
      <c r="K31" s="67"/>
      <c r="L31" s="67"/>
      <c r="M31" s="67"/>
      <c r="N31" s="67"/>
      <c r="O31" s="67"/>
      <c r="P31" s="67"/>
      <c r="Q31" s="67"/>
      <c r="R31" s="67"/>
      <c r="S31" s="67"/>
      <c r="T31" s="67"/>
      <c r="U31" s="67" t="s">
        <v>754</v>
      </c>
      <c r="V31" s="67">
        <v>10</v>
      </c>
      <c r="W31" s="67">
        <f>J31+L31+N31+P31+R31+T31+V31</f>
        <v>10</v>
      </c>
      <c r="X31" s="67">
        <f>W31*0.45</f>
        <v>4.5</v>
      </c>
      <c r="Y31" s="67"/>
      <c r="Z31" s="67"/>
      <c r="AA31" s="67" t="s">
        <v>755</v>
      </c>
      <c r="AB31" s="67">
        <v>0.75</v>
      </c>
      <c r="AC31" s="67">
        <f>AB31*0.1</f>
        <v>7.5000000000000011E-2</v>
      </c>
      <c r="AD31" s="67">
        <f>AC31+X31+H31</f>
        <v>44.823</v>
      </c>
      <c r="AE31" s="63"/>
    </row>
    <row r="32" spans="1:31" ht="72" x14ac:dyDescent="0.25">
      <c r="A32" s="67">
        <v>30</v>
      </c>
      <c r="B32" s="67">
        <v>2020211348</v>
      </c>
      <c r="C32" s="67" t="s">
        <v>598</v>
      </c>
      <c r="D32" s="67" t="s">
        <v>1042</v>
      </c>
      <c r="E32" s="67">
        <v>13290964630</v>
      </c>
      <c r="F32" s="67" t="s">
        <v>52</v>
      </c>
      <c r="G32" s="67">
        <v>88.91</v>
      </c>
      <c r="H32" s="67">
        <v>40.01</v>
      </c>
      <c r="I32" s="67"/>
      <c r="J32" s="67"/>
      <c r="K32" s="67"/>
      <c r="L32" s="67"/>
      <c r="M32" s="67"/>
      <c r="N32" s="67"/>
      <c r="O32" s="67"/>
      <c r="P32" s="67"/>
      <c r="Q32" s="67"/>
      <c r="R32" s="67"/>
      <c r="S32" s="67"/>
      <c r="T32" s="67"/>
      <c r="U32" s="67" t="s">
        <v>599</v>
      </c>
      <c r="V32" s="67"/>
      <c r="W32" s="67">
        <v>10</v>
      </c>
      <c r="X32" s="67">
        <f>W32*0.45</f>
        <v>4.5</v>
      </c>
      <c r="Y32" s="67"/>
      <c r="Z32" s="67"/>
      <c r="AA32" s="67" t="s">
        <v>600</v>
      </c>
      <c r="AB32" s="67">
        <v>3</v>
      </c>
      <c r="AC32" s="67">
        <v>0.3</v>
      </c>
      <c r="AD32" s="67">
        <f>AC32+X32+H32</f>
        <v>44.809999999999995</v>
      </c>
      <c r="AE32" s="63"/>
    </row>
    <row r="33" spans="1:31" ht="43.2" x14ac:dyDescent="0.25">
      <c r="A33" s="67">
        <v>31</v>
      </c>
      <c r="B33" s="67">
        <v>2020211370</v>
      </c>
      <c r="C33" s="67" t="s">
        <v>529</v>
      </c>
      <c r="D33" s="67" t="s">
        <v>1042</v>
      </c>
      <c r="E33" s="67">
        <v>15528027262</v>
      </c>
      <c r="F33" s="67" t="s">
        <v>168</v>
      </c>
      <c r="G33" s="67">
        <v>88.06</v>
      </c>
      <c r="H33" s="67">
        <v>39.627000000000002</v>
      </c>
      <c r="I33" s="67"/>
      <c r="J33" s="67"/>
      <c r="K33" s="67"/>
      <c r="L33" s="67"/>
      <c r="M33" s="67"/>
      <c r="N33" s="67"/>
      <c r="O33" s="67"/>
      <c r="P33" s="67"/>
      <c r="Q33" s="67"/>
      <c r="R33" s="67"/>
      <c r="S33" s="67"/>
      <c r="T33" s="67"/>
      <c r="U33" s="67" t="s">
        <v>530</v>
      </c>
      <c r="V33" s="67">
        <v>10</v>
      </c>
      <c r="W33" s="67">
        <v>10</v>
      </c>
      <c r="X33" s="67">
        <v>4.5</v>
      </c>
      <c r="Y33" s="67" t="s">
        <v>531</v>
      </c>
      <c r="Z33" s="67" t="s">
        <v>532</v>
      </c>
      <c r="AA33" s="67" t="s">
        <v>329</v>
      </c>
      <c r="AB33" s="67">
        <v>5.5</v>
      </c>
      <c r="AC33" s="67">
        <v>0.55000000000000004</v>
      </c>
      <c r="AD33" s="67">
        <f>X33+H33+AC33</f>
        <v>44.677</v>
      </c>
      <c r="AE33" s="63"/>
    </row>
    <row r="34" spans="1:31" ht="72" x14ac:dyDescent="0.25">
      <c r="A34" s="67">
        <v>32</v>
      </c>
      <c r="B34" s="67">
        <v>2020211324</v>
      </c>
      <c r="C34" s="67" t="s">
        <v>520</v>
      </c>
      <c r="D34" s="67" t="s">
        <v>1042</v>
      </c>
      <c r="E34" s="67">
        <v>18844577988</v>
      </c>
      <c r="F34" s="67" t="s">
        <v>230</v>
      </c>
      <c r="G34" s="67">
        <v>84.52</v>
      </c>
      <c r="H34" s="67">
        <v>38.03</v>
      </c>
      <c r="I34" s="67"/>
      <c r="J34" s="67"/>
      <c r="K34" s="67"/>
      <c r="L34" s="67"/>
      <c r="M34" s="67"/>
      <c r="N34" s="67"/>
      <c r="O34" s="67" t="s">
        <v>521</v>
      </c>
      <c r="P34" s="67"/>
      <c r="Q34" s="67"/>
      <c r="R34" s="67">
        <v>10</v>
      </c>
      <c r="S34" s="67" t="s">
        <v>522</v>
      </c>
      <c r="T34" s="67">
        <v>4.5</v>
      </c>
      <c r="U34" s="67"/>
      <c r="V34" s="67"/>
      <c r="W34" s="67">
        <v>14.5</v>
      </c>
      <c r="X34" s="67">
        <v>6.5250000000000004</v>
      </c>
      <c r="Y34" s="67" t="s">
        <v>523</v>
      </c>
      <c r="Z34" s="67"/>
      <c r="AA34" s="67"/>
      <c r="AB34" s="67">
        <v>1</v>
      </c>
      <c r="AC34" s="67">
        <v>0.1</v>
      </c>
      <c r="AD34" s="67">
        <f>X34+H34+AC34</f>
        <v>44.655000000000001</v>
      </c>
      <c r="AE34" s="63"/>
    </row>
    <row r="35" spans="1:31" ht="43.2" x14ac:dyDescent="0.25">
      <c r="A35" s="67">
        <v>33</v>
      </c>
      <c r="B35" s="67">
        <v>2020211346</v>
      </c>
      <c r="C35" s="67" t="s">
        <v>556</v>
      </c>
      <c r="D35" s="67" t="s">
        <v>1042</v>
      </c>
      <c r="E35" s="67">
        <v>18310373619</v>
      </c>
      <c r="F35" s="67" t="s">
        <v>557</v>
      </c>
      <c r="G35" s="67">
        <v>84.01</v>
      </c>
      <c r="H35" s="67">
        <v>37.799999999999997</v>
      </c>
      <c r="I35" s="67"/>
      <c r="J35" s="67"/>
      <c r="K35" s="67"/>
      <c r="L35" s="67"/>
      <c r="M35" s="67"/>
      <c r="N35" s="67"/>
      <c r="O35" s="67"/>
      <c r="P35" s="67"/>
      <c r="Q35" s="67"/>
      <c r="R35" s="67"/>
      <c r="S35" s="67"/>
      <c r="T35" s="67"/>
      <c r="U35" s="67" t="s">
        <v>493</v>
      </c>
      <c r="V35" s="67" t="s">
        <v>558</v>
      </c>
      <c r="W35" s="67" t="s">
        <v>558</v>
      </c>
      <c r="X35" s="67">
        <v>6.75</v>
      </c>
      <c r="Y35" s="67" t="s">
        <v>559</v>
      </c>
      <c r="Z35" s="67"/>
      <c r="AA35" s="67"/>
      <c r="AB35" s="67">
        <v>1</v>
      </c>
      <c r="AC35" s="67">
        <v>0.1</v>
      </c>
      <c r="AD35" s="67">
        <f>X35+H35+AC35</f>
        <v>44.65</v>
      </c>
      <c r="AE35" s="63"/>
    </row>
    <row r="36" spans="1:31" ht="43.2" x14ac:dyDescent="0.25">
      <c r="A36" s="67">
        <v>34</v>
      </c>
      <c r="B36" s="67">
        <v>2020211338</v>
      </c>
      <c r="C36" s="67" t="s">
        <v>672</v>
      </c>
      <c r="D36" s="67" t="s">
        <v>1042</v>
      </c>
      <c r="E36" s="67">
        <v>18821798498</v>
      </c>
      <c r="F36" s="67" t="s">
        <v>31</v>
      </c>
      <c r="G36" s="67">
        <v>89.1</v>
      </c>
      <c r="H36" s="67">
        <f>G36*0.45</f>
        <v>40.094999999999999</v>
      </c>
      <c r="I36" s="67"/>
      <c r="J36" s="67"/>
      <c r="K36" s="67"/>
      <c r="L36" s="67"/>
      <c r="M36" s="67"/>
      <c r="N36" s="67"/>
      <c r="O36" s="67"/>
      <c r="P36" s="67"/>
      <c r="Q36" s="67"/>
      <c r="R36" s="67"/>
      <c r="S36" s="67"/>
      <c r="T36" s="67"/>
      <c r="U36" s="67" t="s">
        <v>530</v>
      </c>
      <c r="V36" s="67">
        <v>10</v>
      </c>
      <c r="W36" s="67">
        <f>J36+L36+N36+P36+R36+T36+V36</f>
        <v>10</v>
      </c>
      <c r="X36" s="67">
        <f>W36*0.45</f>
        <v>4.5</v>
      </c>
      <c r="Y36" s="67"/>
      <c r="Z36" s="67"/>
      <c r="AA36" s="67" t="s">
        <v>673</v>
      </c>
      <c r="AB36" s="67">
        <v>0</v>
      </c>
      <c r="AC36" s="67">
        <f>AB36*0.1</f>
        <v>0</v>
      </c>
      <c r="AD36" s="67">
        <f>AC36+X36+H36</f>
        <v>44.594999999999999</v>
      </c>
      <c r="AE36" s="63"/>
    </row>
    <row r="37" spans="1:31" ht="43.2" x14ac:dyDescent="0.25">
      <c r="A37" s="67">
        <v>35</v>
      </c>
      <c r="B37" s="67">
        <v>2020211293</v>
      </c>
      <c r="C37" s="67" t="s">
        <v>307</v>
      </c>
      <c r="D37" s="67" t="s">
        <v>1042</v>
      </c>
      <c r="E37" s="67">
        <v>18674711845</v>
      </c>
      <c r="F37" s="67" t="s">
        <v>263</v>
      </c>
      <c r="G37" s="67">
        <v>83.72</v>
      </c>
      <c r="H37" s="67">
        <v>37.673999999999999</v>
      </c>
      <c r="I37" s="67"/>
      <c r="J37" s="67"/>
      <c r="K37" s="67"/>
      <c r="L37" s="67"/>
      <c r="M37" s="67"/>
      <c r="N37" s="67"/>
      <c r="O37" s="67"/>
      <c r="P37" s="67"/>
      <c r="Q37" s="67"/>
      <c r="R37" s="67"/>
      <c r="S37" s="67"/>
      <c r="T37" s="67"/>
      <c r="U37" s="67" t="s">
        <v>308</v>
      </c>
      <c r="V37" s="67">
        <v>15</v>
      </c>
      <c r="W37" s="67">
        <f>J37+L37+N37+P37+R37+T37+V37</f>
        <v>15</v>
      </c>
      <c r="X37" s="67">
        <f>W37*0.45</f>
        <v>6.75</v>
      </c>
      <c r="Y37" s="67"/>
      <c r="Z37" s="67"/>
      <c r="AA37" s="67"/>
      <c r="AB37" s="67"/>
      <c r="AC37" s="67">
        <f>AB37*0.1</f>
        <v>0</v>
      </c>
      <c r="AD37" s="67">
        <f>H37+X37+AC37</f>
        <v>44.423999999999999</v>
      </c>
      <c r="AE37" s="63"/>
    </row>
    <row r="38" spans="1:31" ht="43.2" x14ac:dyDescent="0.25">
      <c r="A38" s="67">
        <v>36</v>
      </c>
      <c r="B38" s="67">
        <v>2020211260</v>
      </c>
      <c r="C38" s="67" t="s">
        <v>401</v>
      </c>
      <c r="D38" s="67" t="s">
        <v>1042</v>
      </c>
      <c r="E38" s="67">
        <v>13708107960</v>
      </c>
      <c r="F38" s="67" t="s">
        <v>66</v>
      </c>
      <c r="G38" s="67">
        <v>87.49</v>
      </c>
      <c r="H38" s="67">
        <v>39.369999999999997</v>
      </c>
      <c r="I38" s="67" t="s">
        <v>402</v>
      </c>
      <c r="J38" s="67">
        <v>3.75</v>
      </c>
      <c r="K38" s="67"/>
      <c r="L38" s="67"/>
      <c r="M38" s="67"/>
      <c r="N38" s="67"/>
      <c r="O38" s="67"/>
      <c r="P38" s="67"/>
      <c r="Q38" s="67"/>
      <c r="R38" s="67"/>
      <c r="S38" s="67"/>
      <c r="T38" s="67"/>
      <c r="U38" s="67" t="s">
        <v>403</v>
      </c>
      <c r="V38" s="67">
        <v>7</v>
      </c>
      <c r="W38" s="67">
        <v>10.75</v>
      </c>
      <c r="X38" s="67">
        <v>4.8375000000000004</v>
      </c>
      <c r="Y38" s="67"/>
      <c r="Z38" s="67"/>
      <c r="AA38" s="67" t="s">
        <v>404</v>
      </c>
      <c r="AB38" s="67">
        <v>1.75</v>
      </c>
      <c r="AC38" s="67">
        <v>0.17499999999999999</v>
      </c>
      <c r="AD38" s="67">
        <f>AC38+X38+H38</f>
        <v>44.3825</v>
      </c>
      <c r="AE38" s="63"/>
    </row>
    <row r="39" spans="1:31" ht="28.8" x14ac:dyDescent="0.25">
      <c r="A39" s="67">
        <v>37</v>
      </c>
      <c r="B39" s="67">
        <v>2020211262</v>
      </c>
      <c r="C39" s="67" t="s">
        <v>309</v>
      </c>
      <c r="D39" s="67" t="s">
        <v>1042</v>
      </c>
      <c r="E39" s="67">
        <v>15541148950</v>
      </c>
      <c r="F39" s="67" t="s">
        <v>113</v>
      </c>
      <c r="G39" s="67">
        <v>88.3</v>
      </c>
      <c r="H39" s="67">
        <v>39.734999999999999</v>
      </c>
      <c r="I39" s="67"/>
      <c r="J39" s="67"/>
      <c r="K39" s="67"/>
      <c r="L39" s="67"/>
      <c r="M39" s="67"/>
      <c r="N39" s="67"/>
      <c r="O39" s="67"/>
      <c r="P39" s="67"/>
      <c r="Q39" s="67"/>
      <c r="R39" s="67"/>
      <c r="S39" s="67"/>
      <c r="T39" s="67"/>
      <c r="U39" s="67" t="s">
        <v>310</v>
      </c>
      <c r="V39" s="67">
        <v>10</v>
      </c>
      <c r="W39" s="67">
        <f>J39+L39+N39+P39+R39+T39+V39</f>
        <v>10</v>
      </c>
      <c r="X39" s="67">
        <f>W39*0.45</f>
        <v>4.5</v>
      </c>
      <c r="Y39" s="67" t="s">
        <v>311</v>
      </c>
      <c r="Z39" s="67"/>
      <c r="AA39" s="67"/>
      <c r="AB39" s="67">
        <v>1</v>
      </c>
      <c r="AC39" s="67">
        <f>AB39*0.1</f>
        <v>0.1</v>
      </c>
      <c r="AD39" s="67">
        <f>H39+X39+AC39</f>
        <v>44.335000000000001</v>
      </c>
      <c r="AE39" s="72"/>
    </row>
    <row r="40" spans="1:31" ht="28.8" x14ac:dyDescent="0.25">
      <c r="A40" s="67">
        <v>38</v>
      </c>
      <c r="B40" s="67" t="s">
        <v>794</v>
      </c>
      <c r="C40" s="67" t="s">
        <v>795</v>
      </c>
      <c r="D40" s="67" t="s">
        <v>1042</v>
      </c>
      <c r="E40" s="67" t="s">
        <v>796</v>
      </c>
      <c r="F40" s="67" t="s">
        <v>222</v>
      </c>
      <c r="G40" s="67">
        <v>87.98</v>
      </c>
      <c r="H40" s="67">
        <v>39.590000000000003</v>
      </c>
      <c r="I40" s="67" t="s">
        <v>43</v>
      </c>
      <c r="J40" s="67">
        <v>0</v>
      </c>
      <c r="K40" s="67" t="s">
        <v>43</v>
      </c>
      <c r="L40" s="67">
        <v>0</v>
      </c>
      <c r="M40" s="67" t="s">
        <v>43</v>
      </c>
      <c r="N40" s="67">
        <v>0</v>
      </c>
      <c r="O40" s="67" t="s">
        <v>43</v>
      </c>
      <c r="P40" s="67">
        <v>0</v>
      </c>
      <c r="Q40" s="67" t="s">
        <v>43</v>
      </c>
      <c r="R40" s="67">
        <v>0</v>
      </c>
      <c r="S40" s="67" t="s">
        <v>43</v>
      </c>
      <c r="T40" s="67">
        <v>0</v>
      </c>
      <c r="U40" s="67" t="s">
        <v>797</v>
      </c>
      <c r="V40" s="67">
        <v>10</v>
      </c>
      <c r="W40" s="67">
        <v>10</v>
      </c>
      <c r="X40" s="67">
        <v>4.5</v>
      </c>
      <c r="Y40" s="67" t="s">
        <v>798</v>
      </c>
      <c r="Z40" s="67" t="s">
        <v>799</v>
      </c>
      <c r="AA40" s="67" t="s">
        <v>799</v>
      </c>
      <c r="AB40" s="67">
        <v>1</v>
      </c>
      <c r="AC40" s="67">
        <v>0.1</v>
      </c>
      <c r="AD40" s="67">
        <f>H40+X40+AC40</f>
        <v>44.190000000000005</v>
      </c>
      <c r="AE40" s="73"/>
    </row>
    <row r="41" spans="1:31" ht="57.6" x14ac:dyDescent="0.25">
      <c r="A41" s="67">
        <v>39</v>
      </c>
      <c r="B41" s="67">
        <v>2020211306</v>
      </c>
      <c r="C41" s="67" t="s">
        <v>380</v>
      </c>
      <c r="D41" s="67" t="s">
        <v>1042</v>
      </c>
      <c r="E41" s="67">
        <v>15334660307</v>
      </c>
      <c r="F41" s="67" t="s">
        <v>381</v>
      </c>
      <c r="G41" s="67">
        <v>87.06</v>
      </c>
      <c r="H41" s="67">
        <f>G41*0.45</f>
        <v>39.177</v>
      </c>
      <c r="I41" s="67"/>
      <c r="J41" s="67"/>
      <c r="K41" s="67"/>
      <c r="L41" s="67"/>
      <c r="M41" s="67"/>
      <c r="N41" s="67"/>
      <c r="O41" s="67"/>
      <c r="P41" s="67"/>
      <c r="Q41" s="67"/>
      <c r="R41" s="67"/>
      <c r="S41" s="67"/>
      <c r="T41" s="67"/>
      <c r="U41" s="67" t="s">
        <v>382</v>
      </c>
      <c r="V41" s="67">
        <v>10</v>
      </c>
      <c r="W41" s="67">
        <v>10</v>
      </c>
      <c r="X41" s="67">
        <f>W41*0.45</f>
        <v>4.5</v>
      </c>
      <c r="Y41" s="67" t="s">
        <v>383</v>
      </c>
      <c r="Z41" s="67" t="s">
        <v>384</v>
      </c>
      <c r="AA41" s="67" t="s">
        <v>385</v>
      </c>
      <c r="AB41" s="67">
        <v>4.5</v>
      </c>
      <c r="AC41" s="67">
        <v>0.45</v>
      </c>
      <c r="AD41" s="67">
        <f>H41+X41+AC41</f>
        <v>44.127000000000002</v>
      </c>
      <c r="AE41" s="73"/>
    </row>
    <row r="42" spans="1:31" ht="43.2" x14ac:dyDescent="0.25">
      <c r="A42" s="67">
        <v>40</v>
      </c>
      <c r="B42" s="67" t="s">
        <v>414</v>
      </c>
      <c r="C42" s="67" t="s">
        <v>415</v>
      </c>
      <c r="D42" s="67" t="s">
        <v>1042</v>
      </c>
      <c r="E42" s="67" t="s">
        <v>416</v>
      </c>
      <c r="F42" s="67" t="s">
        <v>31</v>
      </c>
      <c r="G42" s="67">
        <v>87.96</v>
      </c>
      <c r="H42" s="67">
        <f>G42*0.45</f>
        <v>39.582000000000001</v>
      </c>
      <c r="I42" s="67"/>
      <c r="J42" s="67"/>
      <c r="K42" s="67"/>
      <c r="L42" s="67"/>
      <c r="M42" s="67"/>
      <c r="N42" s="67"/>
      <c r="O42" s="67"/>
      <c r="P42" s="67"/>
      <c r="Q42" s="67"/>
      <c r="R42" s="67"/>
      <c r="S42" s="67"/>
      <c r="T42" s="67"/>
      <c r="U42" s="67" t="s">
        <v>417</v>
      </c>
      <c r="V42" s="67">
        <v>10</v>
      </c>
      <c r="W42" s="67">
        <v>10</v>
      </c>
      <c r="X42" s="67">
        <f>V42*0.45</f>
        <v>4.5</v>
      </c>
      <c r="Y42" s="67" t="s">
        <v>418</v>
      </c>
      <c r="Z42" s="67"/>
      <c r="AA42" s="67" t="s">
        <v>419</v>
      </c>
      <c r="AB42" s="67">
        <v>0</v>
      </c>
      <c r="AC42" s="67">
        <v>0</v>
      </c>
      <c r="AD42" s="67">
        <f>H42+X42+AC42</f>
        <v>44.082000000000001</v>
      </c>
      <c r="AE42" s="73"/>
    </row>
    <row r="43" spans="1:31" ht="28.8" x14ac:dyDescent="0.25">
      <c r="A43" s="67">
        <v>41</v>
      </c>
      <c r="B43" s="67">
        <v>2020211287</v>
      </c>
      <c r="C43" s="67" t="s">
        <v>969</v>
      </c>
      <c r="D43" s="67" t="s">
        <v>1042</v>
      </c>
      <c r="E43" s="67">
        <v>15972909958</v>
      </c>
      <c r="F43" s="67" t="s">
        <v>31</v>
      </c>
      <c r="G43" s="67">
        <v>90.52</v>
      </c>
      <c r="H43" s="67">
        <f>G43*0.45</f>
        <v>40.734000000000002</v>
      </c>
      <c r="I43" s="67"/>
      <c r="J43" s="67"/>
      <c r="K43" s="67"/>
      <c r="L43" s="67"/>
      <c r="M43" s="67"/>
      <c r="N43" s="67"/>
      <c r="O43" s="67"/>
      <c r="P43" s="67"/>
      <c r="Q43" s="67"/>
      <c r="R43" s="67"/>
      <c r="S43" s="67"/>
      <c r="T43" s="67"/>
      <c r="U43" s="67" t="s">
        <v>970</v>
      </c>
      <c r="V43" s="67">
        <v>7</v>
      </c>
      <c r="W43" s="67">
        <v>7</v>
      </c>
      <c r="X43" s="67">
        <f>W43*0.45</f>
        <v>3.15</v>
      </c>
      <c r="Y43" s="67"/>
      <c r="Z43" s="67"/>
      <c r="AA43" s="67"/>
      <c r="AB43" s="67"/>
      <c r="AC43" s="67"/>
      <c r="AD43" s="67">
        <f>AC43+H43+X43</f>
        <v>43.884</v>
      </c>
      <c r="AE43" s="73"/>
    </row>
    <row r="44" spans="1:31" ht="28.8" x14ac:dyDescent="0.25">
      <c r="A44" s="67">
        <v>42</v>
      </c>
      <c r="B44" s="67" t="s">
        <v>890</v>
      </c>
      <c r="C44" s="67" t="s">
        <v>891</v>
      </c>
      <c r="D44" s="67" t="s">
        <v>1042</v>
      </c>
      <c r="E44" s="67" t="s">
        <v>892</v>
      </c>
      <c r="F44" s="67" t="s">
        <v>159</v>
      </c>
      <c r="G44" s="67">
        <v>87.43</v>
      </c>
      <c r="H44" s="67">
        <v>39.340000000000003</v>
      </c>
      <c r="I44" s="67" t="s">
        <v>43</v>
      </c>
      <c r="J44" s="67">
        <v>0</v>
      </c>
      <c r="K44" s="67" t="s">
        <v>43</v>
      </c>
      <c r="L44" s="67">
        <v>0</v>
      </c>
      <c r="M44" s="67" t="s">
        <v>43</v>
      </c>
      <c r="N44" s="67">
        <v>0</v>
      </c>
      <c r="O44" s="67" t="s">
        <v>43</v>
      </c>
      <c r="P44" s="67">
        <v>0</v>
      </c>
      <c r="Q44" s="67" t="s">
        <v>43</v>
      </c>
      <c r="R44" s="67">
        <v>0</v>
      </c>
      <c r="S44" s="67" t="s">
        <v>43</v>
      </c>
      <c r="T44" s="67">
        <v>0</v>
      </c>
      <c r="U44" s="67" t="s">
        <v>893</v>
      </c>
      <c r="V44" s="67">
        <v>10</v>
      </c>
      <c r="W44" s="67">
        <v>10</v>
      </c>
      <c r="X44" s="67">
        <v>4.5</v>
      </c>
      <c r="Y44" s="67" t="s">
        <v>799</v>
      </c>
      <c r="Z44" s="67" t="s">
        <v>799</v>
      </c>
      <c r="AA44" s="67" t="s">
        <v>799</v>
      </c>
      <c r="AB44" s="67">
        <v>0</v>
      </c>
      <c r="AC44" s="67">
        <v>0</v>
      </c>
      <c r="AD44" s="67">
        <f>H44+X44+AC44</f>
        <v>43.84</v>
      </c>
      <c r="AE44" s="73"/>
    </row>
    <row r="45" spans="1:31" ht="43.2" x14ac:dyDescent="0.25">
      <c r="A45" s="67">
        <v>43</v>
      </c>
      <c r="B45" s="67">
        <v>2020211288</v>
      </c>
      <c r="C45" s="67" t="s">
        <v>623</v>
      </c>
      <c r="D45" s="67" t="s">
        <v>1042</v>
      </c>
      <c r="E45" s="67">
        <v>17771628526</v>
      </c>
      <c r="F45" s="67" t="s">
        <v>605</v>
      </c>
      <c r="G45" s="67">
        <v>85.8</v>
      </c>
      <c r="H45" s="67">
        <v>38.61</v>
      </c>
      <c r="I45" s="67" t="s">
        <v>624</v>
      </c>
      <c r="J45" s="67">
        <v>4.5</v>
      </c>
      <c r="K45" s="67"/>
      <c r="L45" s="67"/>
      <c r="M45" s="67"/>
      <c r="N45" s="67"/>
      <c r="O45" s="67"/>
      <c r="P45" s="67"/>
      <c r="Q45" s="67"/>
      <c r="R45" s="67"/>
      <c r="S45" s="67"/>
      <c r="T45" s="67"/>
      <c r="U45" s="67" t="s">
        <v>611</v>
      </c>
      <c r="V45" s="67">
        <v>7</v>
      </c>
      <c r="W45" s="67">
        <v>11.5</v>
      </c>
      <c r="X45" s="67">
        <f>W45*0.45</f>
        <v>5.1749999999999998</v>
      </c>
      <c r="Y45" s="67"/>
      <c r="Z45" s="67"/>
      <c r="AA45" s="67"/>
      <c r="AB45" s="67"/>
      <c r="AC45" s="67"/>
      <c r="AD45" s="67">
        <f>AC45+X45+H45</f>
        <v>43.784999999999997</v>
      </c>
      <c r="AE45" s="73"/>
    </row>
    <row r="46" spans="1:31" ht="28.8" x14ac:dyDescent="0.25">
      <c r="A46" s="67">
        <v>44</v>
      </c>
      <c r="B46" s="67">
        <v>2020211257</v>
      </c>
      <c r="C46" s="67" t="s">
        <v>746</v>
      </c>
      <c r="D46" s="67" t="s">
        <v>1042</v>
      </c>
      <c r="E46" s="67">
        <v>13696287509</v>
      </c>
      <c r="F46" s="67" t="s">
        <v>130</v>
      </c>
      <c r="G46" s="67">
        <v>87.26</v>
      </c>
      <c r="H46" s="67">
        <f>G46*0.45</f>
        <v>39.267000000000003</v>
      </c>
      <c r="I46" s="67"/>
      <c r="J46" s="67"/>
      <c r="K46" s="67"/>
      <c r="L46" s="67"/>
      <c r="M46" s="67"/>
      <c r="N46" s="67"/>
      <c r="O46" s="67"/>
      <c r="P46" s="67"/>
      <c r="Q46" s="67"/>
      <c r="R46" s="67"/>
      <c r="S46" s="67"/>
      <c r="T46" s="67"/>
      <c r="U46" s="67" t="s">
        <v>747</v>
      </c>
      <c r="V46" s="67">
        <v>10</v>
      </c>
      <c r="W46" s="67">
        <f>J46+L46+N46+P46+R46+T46+V46</f>
        <v>10</v>
      </c>
      <c r="X46" s="67">
        <f>W46*0.45</f>
        <v>4.5</v>
      </c>
      <c r="Y46" s="67"/>
      <c r="Z46" s="67"/>
      <c r="AA46" s="67"/>
      <c r="AB46" s="67"/>
      <c r="AC46" s="67">
        <f>AB46*0.1</f>
        <v>0</v>
      </c>
      <c r="AD46" s="67">
        <f>AC46+X46+H46</f>
        <v>43.767000000000003</v>
      </c>
      <c r="AE46" s="73"/>
    </row>
    <row r="47" spans="1:31" ht="43.2" x14ac:dyDescent="0.25">
      <c r="A47" s="67">
        <v>45</v>
      </c>
      <c r="B47" s="67">
        <v>2020211399</v>
      </c>
      <c r="C47" s="67" t="s">
        <v>971</v>
      </c>
      <c r="D47" s="67" t="s">
        <v>1042</v>
      </c>
      <c r="E47" s="67">
        <v>15082729267</v>
      </c>
      <c r="F47" s="67" t="s">
        <v>230</v>
      </c>
      <c r="G47" s="67">
        <v>87.25</v>
      </c>
      <c r="H47" s="67">
        <v>39.262500000000003</v>
      </c>
      <c r="I47" s="67"/>
      <c r="J47" s="67"/>
      <c r="K47" s="67"/>
      <c r="L47" s="67"/>
      <c r="M47" s="67"/>
      <c r="N47" s="67"/>
      <c r="O47" s="67"/>
      <c r="P47" s="67"/>
      <c r="Q47" s="67"/>
      <c r="R47" s="67"/>
      <c r="S47" s="67"/>
      <c r="T47" s="67"/>
      <c r="U47" s="67" t="s">
        <v>972</v>
      </c>
      <c r="V47" s="67">
        <v>10</v>
      </c>
      <c r="W47" s="67">
        <v>10</v>
      </c>
      <c r="X47" s="67">
        <v>4.5</v>
      </c>
      <c r="Y47" s="67"/>
      <c r="Z47" s="67"/>
      <c r="AA47" s="67" t="s">
        <v>973</v>
      </c>
      <c r="AB47" s="67">
        <v>0</v>
      </c>
      <c r="AC47" s="67">
        <f>AB47*0.1</f>
        <v>0</v>
      </c>
      <c r="AD47" s="67">
        <f>AC47+H47+X47</f>
        <v>43.762500000000003</v>
      </c>
      <c r="AE47" s="73"/>
    </row>
    <row r="48" spans="1:31" ht="28.8" x14ac:dyDescent="0.25">
      <c r="A48" s="67">
        <v>46</v>
      </c>
      <c r="B48" s="67">
        <v>2020211214</v>
      </c>
      <c r="C48" s="67" t="s">
        <v>392</v>
      </c>
      <c r="D48" s="67" t="s">
        <v>1042</v>
      </c>
      <c r="E48" s="67">
        <v>15398623373</v>
      </c>
      <c r="F48" s="67" t="s">
        <v>283</v>
      </c>
      <c r="G48" s="67">
        <v>87.2</v>
      </c>
      <c r="H48" s="67">
        <f>G48*0.45</f>
        <v>39.24</v>
      </c>
      <c r="I48" s="67"/>
      <c r="J48" s="67"/>
      <c r="K48" s="67"/>
      <c r="L48" s="67"/>
      <c r="M48" s="67"/>
      <c r="N48" s="67"/>
      <c r="O48" s="67"/>
      <c r="P48" s="67"/>
      <c r="Q48" s="67"/>
      <c r="R48" s="67"/>
      <c r="S48" s="67"/>
      <c r="T48" s="67"/>
      <c r="U48" s="67" t="s">
        <v>393</v>
      </c>
      <c r="V48" s="67">
        <v>10</v>
      </c>
      <c r="W48" s="67">
        <v>10</v>
      </c>
      <c r="X48" s="67">
        <v>4.5</v>
      </c>
      <c r="Y48" s="67"/>
      <c r="Z48" s="67"/>
      <c r="AA48" s="67" t="s">
        <v>391</v>
      </c>
      <c r="AB48" s="67">
        <v>0</v>
      </c>
      <c r="AC48" s="67">
        <v>0</v>
      </c>
      <c r="AD48" s="67">
        <f>AC48+X48+H48</f>
        <v>43.74</v>
      </c>
      <c r="AE48" s="73"/>
    </row>
    <row r="49" spans="1:31" ht="72" x14ac:dyDescent="0.25">
      <c r="A49" s="67">
        <v>47</v>
      </c>
      <c r="B49" s="67">
        <v>2020211276</v>
      </c>
      <c r="C49" s="67" t="s">
        <v>526</v>
      </c>
      <c r="D49" s="67" t="s">
        <v>1042</v>
      </c>
      <c r="E49" s="67">
        <v>13406610987</v>
      </c>
      <c r="F49" s="67" t="s">
        <v>230</v>
      </c>
      <c r="G49" s="67">
        <v>82.57</v>
      </c>
      <c r="H49" s="67">
        <v>37.159999999999997</v>
      </c>
      <c r="I49" s="67"/>
      <c r="J49" s="67"/>
      <c r="K49" s="67"/>
      <c r="L49" s="67"/>
      <c r="M49" s="67"/>
      <c r="N49" s="67"/>
      <c r="O49" s="67"/>
      <c r="P49" s="67"/>
      <c r="Q49" s="67"/>
      <c r="R49" s="67"/>
      <c r="S49" s="67" t="s">
        <v>527</v>
      </c>
      <c r="T49" s="67">
        <v>4.5</v>
      </c>
      <c r="U49" s="67" t="s">
        <v>397</v>
      </c>
      <c r="V49" s="67" t="s">
        <v>528</v>
      </c>
      <c r="W49" s="67">
        <v>14.5</v>
      </c>
      <c r="X49" s="67">
        <v>6.5250000000000004</v>
      </c>
      <c r="Y49" s="67"/>
      <c r="Z49" s="67"/>
      <c r="AA49" s="67"/>
      <c r="AB49" s="67"/>
      <c r="AC49" s="67"/>
      <c r="AD49" s="67">
        <f>X49+H49+AC49</f>
        <v>43.684999999999995</v>
      </c>
      <c r="AE49" s="73"/>
    </row>
    <row r="50" spans="1:31" ht="86.4" x14ac:dyDescent="0.25">
      <c r="A50" s="67">
        <v>48</v>
      </c>
      <c r="B50" s="67">
        <v>2020211377</v>
      </c>
      <c r="C50" s="67" t="s">
        <v>675</v>
      </c>
      <c r="D50" s="67" t="s">
        <v>1042</v>
      </c>
      <c r="E50" s="67">
        <v>18200129770</v>
      </c>
      <c r="F50" s="67" t="s">
        <v>75</v>
      </c>
      <c r="G50" s="67">
        <v>89.84</v>
      </c>
      <c r="H50" s="67">
        <f>G50*0.45</f>
        <v>40.428000000000004</v>
      </c>
      <c r="I50" s="67"/>
      <c r="J50" s="67"/>
      <c r="K50" s="67"/>
      <c r="L50" s="67"/>
      <c r="M50" s="67"/>
      <c r="N50" s="67"/>
      <c r="O50" s="67"/>
      <c r="P50" s="67"/>
      <c r="Q50" s="67"/>
      <c r="R50" s="67"/>
      <c r="S50" s="67"/>
      <c r="T50" s="67"/>
      <c r="U50" s="67" t="s">
        <v>676</v>
      </c>
      <c r="V50" s="67">
        <v>7</v>
      </c>
      <c r="W50" s="67">
        <f>J50+L50+N50+P50+R50+T50+V50</f>
        <v>7</v>
      </c>
      <c r="X50" s="67">
        <f>W50*0.45</f>
        <v>3.15</v>
      </c>
      <c r="Y50" s="67" t="s">
        <v>677</v>
      </c>
      <c r="Z50" s="67"/>
      <c r="AA50" s="67" t="s">
        <v>678</v>
      </c>
      <c r="AB50" s="67">
        <v>1</v>
      </c>
      <c r="AC50" s="67">
        <f>AB50*0.1</f>
        <v>0.1</v>
      </c>
      <c r="AD50" s="67">
        <f>AC50+X50+H50</f>
        <v>43.678000000000004</v>
      </c>
      <c r="AE50" s="73"/>
    </row>
    <row r="51" spans="1:31" ht="28.8" x14ac:dyDescent="0.25">
      <c r="A51" s="67">
        <v>49</v>
      </c>
      <c r="B51" s="67">
        <v>2020211218</v>
      </c>
      <c r="C51" s="67" t="s">
        <v>312</v>
      </c>
      <c r="D51" s="67" t="s">
        <v>1042</v>
      </c>
      <c r="E51" s="67">
        <v>17716494773</v>
      </c>
      <c r="F51" s="67" t="s">
        <v>33</v>
      </c>
      <c r="G51" s="67">
        <v>86.32</v>
      </c>
      <c r="H51" s="67">
        <v>38.844000000000001</v>
      </c>
      <c r="I51" s="67"/>
      <c r="J51" s="67"/>
      <c r="K51" s="67"/>
      <c r="L51" s="67"/>
      <c r="M51" s="67"/>
      <c r="N51" s="67"/>
      <c r="O51" s="67"/>
      <c r="P51" s="67"/>
      <c r="Q51" s="67"/>
      <c r="R51" s="67"/>
      <c r="S51" s="67"/>
      <c r="T51" s="67"/>
      <c r="U51" s="67" t="s">
        <v>313</v>
      </c>
      <c r="V51" s="67">
        <v>10</v>
      </c>
      <c r="W51" s="67">
        <f>J51+L51+N51+P51+R51+T51+V51</f>
        <v>10</v>
      </c>
      <c r="X51" s="67">
        <f>W51*0.45</f>
        <v>4.5</v>
      </c>
      <c r="Y51" s="67" t="s">
        <v>314</v>
      </c>
      <c r="Z51" s="67"/>
      <c r="AA51" s="67"/>
      <c r="AB51" s="67">
        <v>3</v>
      </c>
      <c r="AC51" s="67">
        <f>AB51*0.1</f>
        <v>0.30000000000000004</v>
      </c>
      <c r="AD51" s="67">
        <f>H51+X51+AC51</f>
        <v>43.643999999999998</v>
      </c>
      <c r="AE51" s="73"/>
    </row>
    <row r="52" spans="1:31" ht="43.2" x14ac:dyDescent="0.25">
      <c r="A52" s="67">
        <v>50</v>
      </c>
      <c r="B52" s="67">
        <v>2020211392</v>
      </c>
      <c r="C52" s="67" t="s">
        <v>315</v>
      </c>
      <c r="D52" s="67" t="s">
        <v>1042</v>
      </c>
      <c r="E52" s="67">
        <v>15111968495</v>
      </c>
      <c r="F52" s="67" t="s">
        <v>88</v>
      </c>
      <c r="G52" s="67">
        <v>86.41</v>
      </c>
      <c r="H52" s="67">
        <v>38.880000000000003</v>
      </c>
      <c r="I52" s="67"/>
      <c r="J52" s="67"/>
      <c r="K52" s="67"/>
      <c r="L52" s="67"/>
      <c r="M52" s="67"/>
      <c r="N52" s="67"/>
      <c r="O52" s="67"/>
      <c r="P52" s="67"/>
      <c r="Q52" s="67"/>
      <c r="R52" s="67"/>
      <c r="S52" s="67"/>
      <c r="T52" s="67"/>
      <c r="U52" s="67" t="s">
        <v>316</v>
      </c>
      <c r="V52" s="67">
        <v>10</v>
      </c>
      <c r="W52" s="67">
        <f>J52+L52+N52+P52+R52+T52+V52</f>
        <v>10</v>
      </c>
      <c r="X52" s="67">
        <f>W52*0.45</f>
        <v>4.5</v>
      </c>
      <c r="Y52" s="67" t="s">
        <v>317</v>
      </c>
      <c r="Z52" s="67"/>
      <c r="AA52" s="67"/>
      <c r="AB52" s="67">
        <v>1</v>
      </c>
      <c r="AC52" s="67">
        <f>AB52*0.1</f>
        <v>0.1</v>
      </c>
      <c r="AD52" s="67">
        <f>H52+X52+AC52</f>
        <v>43.480000000000004</v>
      </c>
      <c r="AE52" s="73"/>
    </row>
    <row r="53" spans="1:31" x14ac:dyDescent="0.25">
      <c r="A53" s="67">
        <v>51</v>
      </c>
      <c r="B53" s="67" t="s">
        <v>819</v>
      </c>
      <c r="C53" s="67" t="s">
        <v>820</v>
      </c>
      <c r="D53" s="67" t="s">
        <v>1042</v>
      </c>
      <c r="E53" s="67" t="s">
        <v>821</v>
      </c>
      <c r="F53" s="67" t="s">
        <v>38</v>
      </c>
      <c r="G53" s="67">
        <v>89.21</v>
      </c>
      <c r="H53" s="67" t="s">
        <v>822</v>
      </c>
      <c r="I53" s="67" t="s">
        <v>43</v>
      </c>
      <c r="J53" s="67">
        <v>0</v>
      </c>
      <c r="K53" s="67" t="s">
        <v>43</v>
      </c>
      <c r="L53" s="67">
        <v>0</v>
      </c>
      <c r="M53" s="67" t="s">
        <v>43</v>
      </c>
      <c r="N53" s="67">
        <v>0</v>
      </c>
      <c r="O53" s="67" t="s">
        <v>43</v>
      </c>
      <c r="P53" s="67">
        <v>0</v>
      </c>
      <c r="Q53" s="67" t="s">
        <v>43</v>
      </c>
      <c r="R53" s="67">
        <v>0</v>
      </c>
      <c r="S53" s="67" t="s">
        <v>43</v>
      </c>
      <c r="T53" s="67">
        <v>0</v>
      </c>
      <c r="U53" s="67" t="s">
        <v>823</v>
      </c>
      <c r="V53" s="67" t="s">
        <v>824</v>
      </c>
      <c r="W53" s="67">
        <f>J53+L53+N53+P53+R53+T53+V53</f>
        <v>7</v>
      </c>
      <c r="X53" s="67" t="s">
        <v>825</v>
      </c>
      <c r="Y53" s="67" t="s">
        <v>799</v>
      </c>
      <c r="Z53" s="67" t="s">
        <v>799</v>
      </c>
      <c r="AA53" s="67" t="s">
        <v>826</v>
      </c>
      <c r="AB53" s="67" t="s">
        <v>827</v>
      </c>
      <c r="AC53" s="67">
        <f>1*0.1</f>
        <v>0.1</v>
      </c>
      <c r="AD53" s="67">
        <f>H53+X53+AC53</f>
        <v>43.39</v>
      </c>
      <c r="AE53" s="73"/>
    </row>
    <row r="54" spans="1:31" ht="28.8" x14ac:dyDescent="0.25">
      <c r="A54" s="67">
        <v>52</v>
      </c>
      <c r="B54" s="67">
        <v>2020211307</v>
      </c>
      <c r="C54" s="67" t="s">
        <v>612</v>
      </c>
      <c r="D54" s="67" t="s">
        <v>1042</v>
      </c>
      <c r="E54" s="67">
        <v>17830851945</v>
      </c>
      <c r="F54" s="67" t="s">
        <v>177</v>
      </c>
      <c r="G54" s="67">
        <v>86.25</v>
      </c>
      <c r="H54" s="67">
        <v>38.8125</v>
      </c>
      <c r="I54" s="67"/>
      <c r="J54" s="67"/>
      <c r="K54" s="67"/>
      <c r="L54" s="67"/>
      <c r="M54" s="67"/>
      <c r="N54" s="67"/>
      <c r="O54" s="67"/>
      <c r="P54" s="67"/>
      <c r="Q54" s="67"/>
      <c r="R54" s="67"/>
      <c r="S54" s="67"/>
      <c r="T54" s="67"/>
      <c r="U54" s="67" t="s">
        <v>613</v>
      </c>
      <c r="V54" s="67"/>
      <c r="W54" s="67">
        <v>10</v>
      </c>
      <c r="X54" s="67">
        <f>W54*0.45</f>
        <v>4.5</v>
      </c>
      <c r="Y54" s="67"/>
      <c r="Z54" s="67"/>
      <c r="AA54" s="67" t="s">
        <v>614</v>
      </c>
      <c r="AB54" s="67">
        <v>0.75</v>
      </c>
      <c r="AC54" s="67">
        <v>7.4999999999999997E-2</v>
      </c>
      <c r="AD54" s="67">
        <f>AC54+X54+H54</f>
        <v>43.387500000000003</v>
      </c>
      <c r="AE54" s="73"/>
    </row>
    <row r="55" spans="1:31" ht="28.8" x14ac:dyDescent="0.25">
      <c r="A55" s="67">
        <v>53</v>
      </c>
      <c r="B55" s="67">
        <v>2020211271</v>
      </c>
      <c r="C55" s="67" t="s">
        <v>756</v>
      </c>
      <c r="D55" s="67" t="s">
        <v>1042</v>
      </c>
      <c r="E55" s="67">
        <v>15659897392</v>
      </c>
      <c r="F55" s="67" t="s">
        <v>324</v>
      </c>
      <c r="G55" s="67">
        <v>86.37</v>
      </c>
      <c r="H55" s="67">
        <f>G55*0.45</f>
        <v>38.866500000000002</v>
      </c>
      <c r="I55" s="67"/>
      <c r="J55" s="67"/>
      <c r="K55" s="67"/>
      <c r="L55" s="67"/>
      <c r="M55" s="67"/>
      <c r="N55" s="67"/>
      <c r="O55" s="67"/>
      <c r="P55" s="67"/>
      <c r="Q55" s="67"/>
      <c r="R55" s="67"/>
      <c r="S55" s="67"/>
      <c r="T55" s="67"/>
      <c r="U55" s="67" t="s">
        <v>757</v>
      </c>
      <c r="V55" s="67">
        <v>10</v>
      </c>
      <c r="W55" s="67">
        <f>J55+L55+N55+P55+R55+T55+V55</f>
        <v>10</v>
      </c>
      <c r="X55" s="67">
        <f>W55*0.45</f>
        <v>4.5</v>
      </c>
      <c r="Y55" s="67"/>
      <c r="Z55" s="67"/>
      <c r="AA55" s="67"/>
      <c r="AB55" s="67"/>
      <c r="AC55" s="67">
        <f>AB55*0.1</f>
        <v>0</v>
      </c>
      <c r="AD55" s="67">
        <f>AC55+X55+H55</f>
        <v>43.366500000000002</v>
      </c>
      <c r="AE55" s="73"/>
    </row>
    <row r="56" spans="1:31" ht="28.8" x14ac:dyDescent="0.25">
      <c r="A56" s="67">
        <v>54</v>
      </c>
      <c r="B56" s="67">
        <v>2020211366</v>
      </c>
      <c r="C56" s="67" t="s">
        <v>510</v>
      </c>
      <c r="D56" s="67" t="s">
        <v>1042</v>
      </c>
      <c r="E56" s="67">
        <v>15528028668</v>
      </c>
      <c r="F56" s="67" t="s">
        <v>271</v>
      </c>
      <c r="G56" s="67">
        <v>86.26</v>
      </c>
      <c r="H56" s="67">
        <v>38.82</v>
      </c>
      <c r="I56" s="67"/>
      <c r="J56" s="67"/>
      <c r="K56" s="67"/>
      <c r="L56" s="67"/>
      <c r="M56" s="67"/>
      <c r="N56" s="67"/>
      <c r="O56" s="67"/>
      <c r="P56" s="67"/>
      <c r="Q56" s="67"/>
      <c r="R56" s="67"/>
      <c r="S56" s="67"/>
      <c r="T56" s="67"/>
      <c r="U56" s="67" t="s">
        <v>511</v>
      </c>
      <c r="V56" s="67">
        <v>10</v>
      </c>
      <c r="W56" s="67">
        <v>10</v>
      </c>
      <c r="X56" s="67">
        <v>4.5</v>
      </c>
      <c r="Y56" s="67"/>
      <c r="Z56" s="67"/>
      <c r="AA56" s="67"/>
      <c r="AB56" s="67"/>
      <c r="AC56" s="67"/>
      <c r="AD56" s="67">
        <f>X56+H56+AC56</f>
        <v>43.32</v>
      </c>
      <c r="AE56" s="73"/>
    </row>
    <row r="57" spans="1:31" ht="28.8" x14ac:dyDescent="0.25">
      <c r="A57" s="67">
        <v>55</v>
      </c>
      <c r="B57" s="67" t="s">
        <v>851</v>
      </c>
      <c r="C57" s="67" t="s">
        <v>852</v>
      </c>
      <c r="D57" s="67" t="s">
        <v>1042</v>
      </c>
      <c r="E57" s="67" t="s">
        <v>853</v>
      </c>
      <c r="F57" s="67" t="s">
        <v>168</v>
      </c>
      <c r="G57" s="67">
        <v>85.72</v>
      </c>
      <c r="H57" s="67">
        <v>38.57</v>
      </c>
      <c r="I57" s="67" t="s">
        <v>43</v>
      </c>
      <c r="J57" s="67">
        <v>0</v>
      </c>
      <c r="K57" s="67" t="s">
        <v>43</v>
      </c>
      <c r="L57" s="67">
        <v>0</v>
      </c>
      <c r="M57" s="67" t="s">
        <v>43</v>
      </c>
      <c r="N57" s="67">
        <v>0</v>
      </c>
      <c r="O57" s="67" t="s">
        <v>43</v>
      </c>
      <c r="P57" s="67">
        <v>0</v>
      </c>
      <c r="Q57" s="67" t="s">
        <v>43</v>
      </c>
      <c r="R57" s="67">
        <v>0</v>
      </c>
      <c r="S57" s="67" t="s">
        <v>43</v>
      </c>
      <c r="T57" s="67">
        <v>0</v>
      </c>
      <c r="U57" s="67" t="s">
        <v>854</v>
      </c>
      <c r="V57" s="67">
        <v>10</v>
      </c>
      <c r="W57" s="67">
        <v>10</v>
      </c>
      <c r="X57" s="67">
        <v>4.5</v>
      </c>
      <c r="Y57" s="67" t="s">
        <v>855</v>
      </c>
      <c r="Z57" s="67" t="s">
        <v>799</v>
      </c>
      <c r="AA57" s="67" t="s">
        <v>856</v>
      </c>
      <c r="AB57" s="67" t="s">
        <v>857</v>
      </c>
      <c r="AC57" s="67" t="s">
        <v>858</v>
      </c>
      <c r="AD57" s="67">
        <f>H57+X57+AC57</f>
        <v>43.32</v>
      </c>
      <c r="AE57" s="73"/>
    </row>
    <row r="58" spans="1:31" ht="43.2" x14ac:dyDescent="0.25">
      <c r="A58" s="67">
        <v>56</v>
      </c>
      <c r="B58" s="67" t="s">
        <v>804</v>
      </c>
      <c r="C58" s="67" t="s">
        <v>805</v>
      </c>
      <c r="D58" s="67" t="s">
        <v>1042</v>
      </c>
      <c r="E58" s="67" t="s">
        <v>806</v>
      </c>
      <c r="F58" s="67" t="s">
        <v>52</v>
      </c>
      <c r="G58" s="67">
        <v>86.88</v>
      </c>
      <c r="H58" s="67">
        <v>39.1</v>
      </c>
      <c r="I58" s="67" t="s">
        <v>43</v>
      </c>
      <c r="J58" s="67">
        <v>0</v>
      </c>
      <c r="K58" s="67" t="s">
        <v>43</v>
      </c>
      <c r="L58" s="67">
        <v>0</v>
      </c>
      <c r="M58" s="67" t="s">
        <v>43</v>
      </c>
      <c r="N58" s="67">
        <v>0</v>
      </c>
      <c r="O58" s="67" t="s">
        <v>43</v>
      </c>
      <c r="P58" s="67">
        <v>0</v>
      </c>
      <c r="Q58" s="67" t="s">
        <v>43</v>
      </c>
      <c r="R58" s="67">
        <v>0</v>
      </c>
      <c r="S58" s="67" t="s">
        <v>43</v>
      </c>
      <c r="T58" s="67">
        <v>0</v>
      </c>
      <c r="U58" s="67" t="s">
        <v>807</v>
      </c>
      <c r="V58" s="67">
        <v>7</v>
      </c>
      <c r="W58" s="67">
        <v>7</v>
      </c>
      <c r="X58" s="67">
        <v>3.15</v>
      </c>
      <c r="Y58" s="67" t="s">
        <v>799</v>
      </c>
      <c r="Z58" s="67" t="s">
        <v>799</v>
      </c>
      <c r="AA58" s="67" t="s">
        <v>808</v>
      </c>
      <c r="AB58" s="67">
        <v>10</v>
      </c>
      <c r="AC58" s="67">
        <v>1</v>
      </c>
      <c r="AD58" s="67">
        <f>H58+X58+AC58</f>
        <v>43.25</v>
      </c>
      <c r="AE58" s="73"/>
    </row>
    <row r="59" spans="1:31" ht="28.8" x14ac:dyDescent="0.25">
      <c r="A59" s="67">
        <v>57</v>
      </c>
      <c r="B59" s="67">
        <v>2020211266</v>
      </c>
      <c r="C59" s="67" t="s">
        <v>508</v>
      </c>
      <c r="D59" s="67" t="s">
        <v>1042</v>
      </c>
      <c r="E59" s="67">
        <v>13776628135</v>
      </c>
      <c r="F59" s="67" t="s">
        <v>29</v>
      </c>
      <c r="G59" s="67">
        <v>89.01</v>
      </c>
      <c r="H59" s="67">
        <v>40.049999999999997</v>
      </c>
      <c r="I59" s="67"/>
      <c r="J59" s="67"/>
      <c r="K59" s="67"/>
      <c r="L59" s="67"/>
      <c r="M59" s="67"/>
      <c r="N59" s="67"/>
      <c r="O59" s="67"/>
      <c r="P59" s="67"/>
      <c r="Q59" s="67"/>
      <c r="R59" s="67"/>
      <c r="S59" s="67"/>
      <c r="T59" s="67"/>
      <c r="U59" s="67" t="s">
        <v>509</v>
      </c>
      <c r="V59" s="67">
        <v>7</v>
      </c>
      <c r="W59" s="67">
        <v>7</v>
      </c>
      <c r="X59" s="67">
        <v>3.15</v>
      </c>
      <c r="Y59" s="67"/>
      <c r="Z59" s="67"/>
      <c r="AA59" s="67"/>
      <c r="AB59" s="67"/>
      <c r="AC59" s="67"/>
      <c r="AD59" s="67">
        <f>X59+H59+AC59</f>
        <v>43.199999999999996</v>
      </c>
      <c r="AE59" s="73"/>
    </row>
    <row r="60" spans="1:31" ht="57.6" x14ac:dyDescent="0.25">
      <c r="A60" s="67">
        <v>58</v>
      </c>
      <c r="B60" s="67" t="s">
        <v>894</v>
      </c>
      <c r="C60" s="67" t="s">
        <v>895</v>
      </c>
      <c r="D60" s="67" t="s">
        <v>1042</v>
      </c>
      <c r="E60" s="67" t="s">
        <v>896</v>
      </c>
      <c r="F60" s="67" t="s">
        <v>421</v>
      </c>
      <c r="G60" s="67">
        <v>88.18</v>
      </c>
      <c r="H60" s="67">
        <v>39.68</v>
      </c>
      <c r="I60" s="67" t="s">
        <v>43</v>
      </c>
      <c r="J60" s="67">
        <v>0</v>
      </c>
      <c r="K60" s="67" t="s">
        <v>43</v>
      </c>
      <c r="L60" s="67">
        <v>0</v>
      </c>
      <c r="M60" s="67" t="s">
        <v>43</v>
      </c>
      <c r="N60" s="67">
        <v>0</v>
      </c>
      <c r="O60" s="67" t="s">
        <v>43</v>
      </c>
      <c r="P60" s="67">
        <v>0</v>
      </c>
      <c r="Q60" s="67" t="s">
        <v>43</v>
      </c>
      <c r="R60" s="67">
        <v>0</v>
      </c>
      <c r="S60" s="67" t="s">
        <v>43</v>
      </c>
      <c r="T60" s="67">
        <v>0</v>
      </c>
      <c r="U60" s="67" t="s">
        <v>897</v>
      </c>
      <c r="V60" s="67">
        <v>7</v>
      </c>
      <c r="W60" s="67">
        <v>7</v>
      </c>
      <c r="X60" s="67">
        <v>3.15</v>
      </c>
      <c r="Y60" s="67" t="s">
        <v>898</v>
      </c>
      <c r="Z60" s="67" t="s">
        <v>799</v>
      </c>
      <c r="AA60" s="67" t="s">
        <v>899</v>
      </c>
      <c r="AB60" s="67" t="s">
        <v>900</v>
      </c>
      <c r="AC60" s="67" t="s">
        <v>901</v>
      </c>
      <c r="AD60" s="67">
        <f>H60+X60+AC60</f>
        <v>43.18</v>
      </c>
      <c r="AE60" s="73"/>
    </row>
    <row r="61" spans="1:31" ht="57.6" x14ac:dyDescent="0.25">
      <c r="A61" s="67">
        <v>59</v>
      </c>
      <c r="B61" s="67">
        <v>2020211394</v>
      </c>
      <c r="C61" s="67" t="s">
        <v>758</v>
      </c>
      <c r="D61" s="67" t="s">
        <v>1042</v>
      </c>
      <c r="E61" s="67">
        <v>15202389595</v>
      </c>
      <c r="F61" s="67" t="s">
        <v>33</v>
      </c>
      <c r="G61" s="67">
        <v>83.6</v>
      </c>
      <c r="H61" s="67">
        <f>G61*0.45</f>
        <v>37.619999999999997</v>
      </c>
      <c r="I61" s="67"/>
      <c r="J61" s="67"/>
      <c r="K61" s="67"/>
      <c r="L61" s="67"/>
      <c r="M61" s="67"/>
      <c r="N61" s="67"/>
      <c r="O61" s="67"/>
      <c r="P61" s="67"/>
      <c r="Q61" s="67" t="s">
        <v>759</v>
      </c>
      <c r="R61" s="67">
        <v>10</v>
      </c>
      <c r="S61" s="67"/>
      <c r="T61" s="67"/>
      <c r="U61" s="67"/>
      <c r="V61" s="67"/>
      <c r="W61" s="67">
        <f>J61+L61+N61+P61+R61+T61+V61</f>
        <v>10</v>
      </c>
      <c r="X61" s="67">
        <f>W61*0.45</f>
        <v>4.5</v>
      </c>
      <c r="Y61" s="67" t="s">
        <v>760</v>
      </c>
      <c r="Z61" s="67" t="s">
        <v>761</v>
      </c>
      <c r="AA61" s="67" t="s">
        <v>762</v>
      </c>
      <c r="AB61" s="67">
        <v>10</v>
      </c>
      <c r="AC61" s="67">
        <f>AB61*0.1</f>
        <v>1</v>
      </c>
      <c r="AD61" s="67">
        <f>AC61+X61+H61</f>
        <v>43.12</v>
      </c>
      <c r="AE61" s="73"/>
    </row>
    <row r="62" spans="1:31" ht="28.8" x14ac:dyDescent="0.25">
      <c r="A62" s="67">
        <v>60</v>
      </c>
      <c r="B62" s="67">
        <v>2020211302</v>
      </c>
      <c r="C62" s="67" t="s">
        <v>323</v>
      </c>
      <c r="D62" s="67" t="s">
        <v>1042</v>
      </c>
      <c r="E62" s="67">
        <v>13102381551</v>
      </c>
      <c r="F62" s="67" t="s">
        <v>324</v>
      </c>
      <c r="G62" s="67">
        <v>85.7</v>
      </c>
      <c r="H62" s="67">
        <v>38.564999999999998</v>
      </c>
      <c r="I62" s="67"/>
      <c r="J62" s="67"/>
      <c r="K62" s="67"/>
      <c r="L62" s="67"/>
      <c r="M62" s="67"/>
      <c r="N62" s="67"/>
      <c r="O62" s="67"/>
      <c r="P62" s="67"/>
      <c r="Q62" s="67"/>
      <c r="R62" s="67"/>
      <c r="S62" s="67"/>
      <c r="T62" s="67"/>
      <c r="U62" s="67" t="s">
        <v>325</v>
      </c>
      <c r="V62" s="67">
        <v>10</v>
      </c>
      <c r="W62" s="67">
        <f>J62+L62+N62+P62+R62+T62+V62</f>
        <v>10</v>
      </c>
      <c r="X62" s="67">
        <f>W62*0.45</f>
        <v>4.5</v>
      </c>
      <c r="Y62" s="67"/>
      <c r="Z62" s="67"/>
      <c r="AA62" s="67"/>
      <c r="AB62" s="67"/>
      <c r="AC62" s="67">
        <f>AB62*0.1</f>
        <v>0</v>
      </c>
      <c r="AD62" s="67">
        <f>H62+X62+AC62</f>
        <v>43.064999999999998</v>
      </c>
      <c r="AE62" s="73"/>
    </row>
    <row r="63" spans="1:31" ht="43.2" x14ac:dyDescent="0.25">
      <c r="A63" s="67">
        <v>61</v>
      </c>
      <c r="B63" s="67" t="s">
        <v>925</v>
      </c>
      <c r="C63" s="67" t="s">
        <v>926</v>
      </c>
      <c r="D63" s="67" t="s">
        <v>1042</v>
      </c>
      <c r="E63" s="67" t="s">
        <v>927</v>
      </c>
      <c r="F63" s="67" t="s">
        <v>928</v>
      </c>
      <c r="G63" s="67">
        <v>88.45</v>
      </c>
      <c r="H63" s="67">
        <v>39.799999999999997</v>
      </c>
      <c r="I63" s="67" t="s">
        <v>43</v>
      </c>
      <c r="J63" s="67" t="s">
        <v>184</v>
      </c>
      <c r="K63" s="67" t="s">
        <v>43</v>
      </c>
      <c r="L63" s="67" t="s">
        <v>184</v>
      </c>
      <c r="M63" s="67" t="s">
        <v>43</v>
      </c>
      <c r="N63" s="67" t="s">
        <v>184</v>
      </c>
      <c r="O63" s="67" t="s">
        <v>43</v>
      </c>
      <c r="P63" s="67" t="s">
        <v>184</v>
      </c>
      <c r="Q63" s="67" t="s">
        <v>43</v>
      </c>
      <c r="R63" s="67" t="s">
        <v>184</v>
      </c>
      <c r="S63" s="67" t="s">
        <v>43</v>
      </c>
      <c r="T63" s="67" t="s">
        <v>184</v>
      </c>
      <c r="U63" s="67" t="s">
        <v>929</v>
      </c>
      <c r="V63" s="67">
        <v>7</v>
      </c>
      <c r="W63" s="67">
        <v>7</v>
      </c>
      <c r="X63" s="67">
        <v>3.15</v>
      </c>
      <c r="Y63" s="67" t="s">
        <v>102</v>
      </c>
      <c r="Z63" s="67" t="s">
        <v>799</v>
      </c>
      <c r="AA63" s="67" t="s">
        <v>799</v>
      </c>
      <c r="AB63" s="67">
        <v>1</v>
      </c>
      <c r="AC63" s="67">
        <v>0.1</v>
      </c>
      <c r="AD63" s="67">
        <f>H63+X63+AC63</f>
        <v>43.05</v>
      </c>
      <c r="AE63" s="73"/>
    </row>
    <row r="64" spans="1:31" ht="43.2" x14ac:dyDescent="0.25">
      <c r="A64" s="67">
        <v>62</v>
      </c>
      <c r="B64" s="67" t="s">
        <v>814</v>
      </c>
      <c r="C64" s="67" t="s">
        <v>815</v>
      </c>
      <c r="D64" s="67" t="s">
        <v>1042</v>
      </c>
      <c r="E64" s="67" t="s">
        <v>816</v>
      </c>
      <c r="F64" s="67" t="s">
        <v>80</v>
      </c>
      <c r="G64" s="67">
        <v>88.14</v>
      </c>
      <c r="H64" s="67">
        <v>39.659999999999997</v>
      </c>
      <c r="I64" s="67" t="s">
        <v>43</v>
      </c>
      <c r="J64" s="67">
        <v>0</v>
      </c>
      <c r="K64" s="67" t="s">
        <v>43</v>
      </c>
      <c r="L64" s="67">
        <v>0</v>
      </c>
      <c r="M64" s="67" t="s">
        <v>43</v>
      </c>
      <c r="N64" s="67">
        <v>0</v>
      </c>
      <c r="O64" s="67" t="s">
        <v>43</v>
      </c>
      <c r="P64" s="67">
        <v>0</v>
      </c>
      <c r="Q64" s="67" t="s">
        <v>43</v>
      </c>
      <c r="R64" s="67">
        <v>0</v>
      </c>
      <c r="S64" s="67" t="s">
        <v>43</v>
      </c>
      <c r="T64" s="67">
        <v>0</v>
      </c>
      <c r="U64" s="67" t="s">
        <v>817</v>
      </c>
      <c r="V64" s="67">
        <v>7</v>
      </c>
      <c r="W64" s="67">
        <v>7</v>
      </c>
      <c r="X64" s="67">
        <v>3.15</v>
      </c>
      <c r="Y64" s="67" t="s">
        <v>799</v>
      </c>
      <c r="Z64" s="67" t="s">
        <v>799</v>
      </c>
      <c r="AA64" s="67" t="s">
        <v>818</v>
      </c>
      <c r="AB64" s="67">
        <v>2</v>
      </c>
      <c r="AC64" s="67">
        <v>0.2</v>
      </c>
      <c r="AD64" s="67">
        <f>H64+X64+AC64</f>
        <v>43.01</v>
      </c>
      <c r="AE64" s="74"/>
    </row>
    <row r="65" spans="1:31" ht="72" x14ac:dyDescent="0.25">
      <c r="A65" s="67">
        <v>63</v>
      </c>
      <c r="B65" s="67" t="s">
        <v>976</v>
      </c>
      <c r="C65" s="67" t="s">
        <v>977</v>
      </c>
      <c r="D65" s="67" t="s">
        <v>1042</v>
      </c>
      <c r="E65" s="67">
        <v>17882282365</v>
      </c>
      <c r="F65" s="67" t="s">
        <v>98</v>
      </c>
      <c r="G65" s="67">
        <v>84.49</v>
      </c>
      <c r="H65" s="67">
        <f>G65*0.45</f>
        <v>38.020499999999998</v>
      </c>
      <c r="I65" s="67" t="s">
        <v>978</v>
      </c>
      <c r="J65" s="67">
        <f>15*0.7</f>
        <v>10.5</v>
      </c>
      <c r="K65" s="67" t="s">
        <v>43</v>
      </c>
      <c r="L65" s="67">
        <v>0</v>
      </c>
      <c r="M65" s="67" t="s">
        <v>43</v>
      </c>
      <c r="N65" s="67">
        <v>0</v>
      </c>
      <c r="O65" s="67" t="s">
        <v>43</v>
      </c>
      <c r="P65" s="67">
        <v>0</v>
      </c>
      <c r="Q65" s="67" t="s">
        <v>979</v>
      </c>
      <c r="R65" s="67">
        <v>0.1</v>
      </c>
      <c r="S65" s="67" t="s">
        <v>43</v>
      </c>
      <c r="T65" s="67">
        <v>0</v>
      </c>
      <c r="U65" s="67" t="s">
        <v>43</v>
      </c>
      <c r="V65" s="67">
        <v>0</v>
      </c>
      <c r="W65" s="67">
        <f>J65+R65</f>
        <v>10.6</v>
      </c>
      <c r="X65" s="67">
        <f>W65*0.45</f>
        <v>4.7699999999999996</v>
      </c>
      <c r="Y65" s="67" t="s">
        <v>43</v>
      </c>
      <c r="Z65" s="67" t="s">
        <v>43</v>
      </c>
      <c r="AA65" s="67" t="s">
        <v>980</v>
      </c>
      <c r="AB65" s="67">
        <v>2</v>
      </c>
      <c r="AC65" s="67">
        <v>0.2</v>
      </c>
      <c r="AD65" s="67">
        <f>AC65+H65+X65</f>
        <v>42.990499999999997</v>
      </c>
      <c r="AE65" s="64"/>
    </row>
    <row r="66" spans="1:31" ht="72" x14ac:dyDescent="0.25">
      <c r="A66" s="67">
        <v>64</v>
      </c>
      <c r="B66" s="67">
        <v>2020211367</v>
      </c>
      <c r="C66" s="67" t="s">
        <v>688</v>
      </c>
      <c r="D66" s="67" t="s">
        <v>1042</v>
      </c>
      <c r="E66" s="67">
        <v>17803894965</v>
      </c>
      <c r="F66" s="67" t="s">
        <v>54</v>
      </c>
      <c r="G66" s="67">
        <v>85.2</v>
      </c>
      <c r="H66" s="67">
        <f>G66*0.45</f>
        <v>38.340000000000003</v>
      </c>
      <c r="I66" s="67"/>
      <c r="J66" s="67"/>
      <c r="K66" s="67"/>
      <c r="L66" s="67"/>
      <c r="M66" s="67"/>
      <c r="N66" s="67"/>
      <c r="O66" s="67"/>
      <c r="P66" s="67"/>
      <c r="Q66" s="67"/>
      <c r="R66" s="67"/>
      <c r="S66" s="67"/>
      <c r="T66" s="67"/>
      <c r="U66" s="67" t="s">
        <v>689</v>
      </c>
      <c r="V66" s="67">
        <v>10</v>
      </c>
      <c r="W66" s="67">
        <f>J66+L66+N66+P66+R66+T66+V66</f>
        <v>10</v>
      </c>
      <c r="X66" s="67">
        <f>W66*0.45</f>
        <v>4.5</v>
      </c>
      <c r="Y66" s="67"/>
      <c r="Z66" s="67"/>
      <c r="AA66" s="67" t="s">
        <v>690</v>
      </c>
      <c r="AB66" s="67">
        <v>0</v>
      </c>
      <c r="AC66" s="67">
        <f>AB66*0.1</f>
        <v>0</v>
      </c>
      <c r="AD66" s="67">
        <f>AC66+X66+H66</f>
        <v>42.84</v>
      </c>
      <c r="AE66" s="64"/>
    </row>
    <row r="67" spans="1:31" x14ac:dyDescent="0.25">
      <c r="A67" s="67">
        <v>65</v>
      </c>
      <c r="B67" s="67">
        <v>2020211229</v>
      </c>
      <c r="C67" s="67" t="s">
        <v>516</v>
      </c>
      <c r="D67" s="67" t="s">
        <v>1042</v>
      </c>
      <c r="E67" s="67">
        <v>15320426847</v>
      </c>
      <c r="F67" s="67" t="s">
        <v>517</v>
      </c>
      <c r="G67" s="67">
        <v>88</v>
      </c>
      <c r="H67" s="67">
        <v>39.598199999999999</v>
      </c>
      <c r="I67" s="67"/>
      <c r="J67" s="67"/>
      <c r="K67" s="67"/>
      <c r="L67" s="67"/>
      <c r="M67" s="67"/>
      <c r="N67" s="67"/>
      <c r="O67" s="67"/>
      <c r="P67" s="67"/>
      <c r="Q67" s="67"/>
      <c r="R67" s="67"/>
      <c r="S67" s="67"/>
      <c r="T67" s="67"/>
      <c r="U67" s="67" t="s">
        <v>518</v>
      </c>
      <c r="V67" s="67">
        <v>7</v>
      </c>
      <c r="W67" s="67">
        <v>7</v>
      </c>
      <c r="X67" s="67">
        <v>3.15</v>
      </c>
      <c r="Y67" s="67"/>
      <c r="Z67" s="67"/>
      <c r="AA67" s="67"/>
      <c r="AB67" s="67"/>
      <c r="AC67" s="67"/>
      <c r="AD67" s="67">
        <f>X67+H67+AC67</f>
        <v>42.748199999999997</v>
      </c>
      <c r="AE67" s="64"/>
    </row>
    <row r="68" spans="1:31" ht="57.6" x14ac:dyDescent="0.25">
      <c r="A68" s="67">
        <v>66</v>
      </c>
      <c r="B68" s="67" t="s">
        <v>451</v>
      </c>
      <c r="C68" s="67" t="s">
        <v>452</v>
      </c>
      <c r="D68" s="67" t="s">
        <v>1042</v>
      </c>
      <c r="E68" s="67">
        <v>13684125208</v>
      </c>
      <c r="F68" s="67" t="s">
        <v>283</v>
      </c>
      <c r="G68" s="67">
        <v>85.72</v>
      </c>
      <c r="H68" s="67">
        <v>38.57</v>
      </c>
      <c r="I68" s="67"/>
      <c r="J68" s="67"/>
      <c r="K68" s="67"/>
      <c r="L68" s="67"/>
      <c r="M68" s="67"/>
      <c r="N68" s="67"/>
      <c r="O68" s="67"/>
      <c r="P68" s="67"/>
      <c r="Q68" s="67"/>
      <c r="R68" s="67"/>
      <c r="S68" s="67"/>
      <c r="T68" s="67"/>
      <c r="U68" s="67" t="s">
        <v>453</v>
      </c>
      <c r="V68" s="67">
        <v>7</v>
      </c>
      <c r="W68" s="67">
        <v>7</v>
      </c>
      <c r="X68" s="67">
        <v>3.15</v>
      </c>
      <c r="Y68" s="67" t="s">
        <v>454</v>
      </c>
      <c r="Z68" s="67" t="s">
        <v>455</v>
      </c>
      <c r="AA68" s="67" t="s">
        <v>456</v>
      </c>
      <c r="AB68" s="67">
        <v>10</v>
      </c>
      <c r="AC68" s="67">
        <v>1</v>
      </c>
      <c r="AD68" s="67">
        <f>AC68+X68+H68</f>
        <v>42.72</v>
      </c>
      <c r="AE68" s="64"/>
    </row>
    <row r="69" spans="1:31" ht="201.6" x14ac:dyDescent="0.25">
      <c r="A69" s="67">
        <v>67</v>
      </c>
      <c r="B69" s="67" t="s">
        <v>902</v>
      </c>
      <c r="C69" s="67" t="s">
        <v>903</v>
      </c>
      <c r="D69" s="67" t="s">
        <v>1042</v>
      </c>
      <c r="E69" s="67" t="s">
        <v>904</v>
      </c>
      <c r="F69" s="67" t="s">
        <v>211</v>
      </c>
      <c r="G69" s="67">
        <v>88.66</v>
      </c>
      <c r="H69" s="67">
        <v>39.9</v>
      </c>
      <c r="I69" s="67" t="s">
        <v>43</v>
      </c>
      <c r="J69" s="67" t="s">
        <v>184</v>
      </c>
      <c r="K69" s="67" t="s">
        <v>43</v>
      </c>
      <c r="L69" s="67" t="s">
        <v>184</v>
      </c>
      <c r="M69" s="67" t="s">
        <v>43</v>
      </c>
      <c r="N69" s="67" t="s">
        <v>184</v>
      </c>
      <c r="O69" s="67" t="s">
        <v>905</v>
      </c>
      <c r="P69" s="67" t="s">
        <v>867</v>
      </c>
      <c r="Q69" s="67" t="s">
        <v>43</v>
      </c>
      <c r="R69" s="67" t="s">
        <v>184</v>
      </c>
      <c r="S69" s="67" t="s">
        <v>43</v>
      </c>
      <c r="T69" s="67" t="s">
        <v>184</v>
      </c>
      <c r="U69" s="67" t="s">
        <v>906</v>
      </c>
      <c r="V69" s="67" t="s">
        <v>883</v>
      </c>
      <c r="W69" s="67" t="s">
        <v>883</v>
      </c>
      <c r="X69" s="67" t="s">
        <v>884</v>
      </c>
      <c r="Y69" s="67" t="s">
        <v>799</v>
      </c>
      <c r="Z69" s="67" t="s">
        <v>907</v>
      </c>
      <c r="AA69" s="67" t="s">
        <v>908</v>
      </c>
      <c r="AB69" s="67">
        <v>10</v>
      </c>
      <c r="AC69" s="67">
        <v>1</v>
      </c>
      <c r="AD69" s="67">
        <f>H69+X69+AC69</f>
        <v>42.699999999999996</v>
      </c>
      <c r="AE69" s="64"/>
    </row>
    <row r="70" spans="1:31" ht="28.8" x14ac:dyDescent="0.25">
      <c r="A70" s="67">
        <v>68</v>
      </c>
      <c r="B70" s="67" t="s">
        <v>859</v>
      </c>
      <c r="C70" s="67" t="s">
        <v>860</v>
      </c>
      <c r="D70" s="67" t="s">
        <v>1042</v>
      </c>
      <c r="E70" s="67" t="s">
        <v>861</v>
      </c>
      <c r="F70" s="67" t="s">
        <v>244</v>
      </c>
      <c r="G70" s="67">
        <v>87.86</v>
      </c>
      <c r="H70" s="67">
        <v>39.54</v>
      </c>
      <c r="I70" s="67" t="s">
        <v>43</v>
      </c>
      <c r="J70" s="67">
        <v>0</v>
      </c>
      <c r="K70" s="67" t="s">
        <v>43</v>
      </c>
      <c r="L70" s="67">
        <v>0</v>
      </c>
      <c r="M70" s="67" t="s">
        <v>43</v>
      </c>
      <c r="N70" s="67">
        <v>0</v>
      </c>
      <c r="O70" s="67" t="s">
        <v>43</v>
      </c>
      <c r="P70" s="67">
        <v>0</v>
      </c>
      <c r="Q70" s="67" t="s">
        <v>43</v>
      </c>
      <c r="R70" s="67">
        <v>0</v>
      </c>
      <c r="S70" s="67" t="s">
        <v>43</v>
      </c>
      <c r="T70" s="67">
        <v>0</v>
      </c>
      <c r="U70" s="67" t="s">
        <v>862</v>
      </c>
      <c r="V70" s="67">
        <v>7</v>
      </c>
      <c r="W70" s="67">
        <v>7</v>
      </c>
      <c r="X70" s="67">
        <v>3.15</v>
      </c>
      <c r="Y70" s="67" t="s">
        <v>799</v>
      </c>
      <c r="Z70" s="67" t="s">
        <v>799</v>
      </c>
      <c r="AA70" s="67" t="s">
        <v>799</v>
      </c>
      <c r="AB70" s="67">
        <v>0</v>
      </c>
      <c r="AC70" s="67">
        <f>0*0.1</f>
        <v>0</v>
      </c>
      <c r="AD70" s="67">
        <f>H70+X70+AC70</f>
        <v>42.69</v>
      </c>
      <c r="AE70" s="64"/>
    </row>
    <row r="71" spans="1:31" ht="72" x14ac:dyDescent="0.25">
      <c r="A71" s="67">
        <v>69</v>
      </c>
      <c r="B71" s="67">
        <v>2020211259</v>
      </c>
      <c r="C71" s="67" t="s">
        <v>656</v>
      </c>
      <c r="D71" s="67" t="s">
        <v>1042</v>
      </c>
      <c r="E71" s="67">
        <v>18468251106</v>
      </c>
      <c r="F71" s="67" t="s">
        <v>436</v>
      </c>
      <c r="G71" s="67">
        <v>87.8</v>
      </c>
      <c r="H71" s="67">
        <f>G71*0.45</f>
        <v>39.51</v>
      </c>
      <c r="I71" s="67"/>
      <c r="J71" s="67"/>
      <c r="K71" s="67"/>
      <c r="L71" s="67"/>
      <c r="M71" s="67"/>
      <c r="N71" s="67"/>
      <c r="O71" s="67"/>
      <c r="P71" s="67"/>
      <c r="Q71" s="67"/>
      <c r="R71" s="67"/>
      <c r="S71" s="67"/>
      <c r="T71" s="67"/>
      <c r="U71" s="67" t="s">
        <v>657</v>
      </c>
      <c r="V71" s="67">
        <v>7</v>
      </c>
      <c r="W71" s="67">
        <f>J71+L71+N71+P71+R71+T71+V71</f>
        <v>7</v>
      </c>
      <c r="X71" s="67">
        <f>W71*0.45</f>
        <v>3.15</v>
      </c>
      <c r="Y71" s="67" t="s">
        <v>658</v>
      </c>
      <c r="Z71" s="67"/>
      <c r="AA71" s="67" t="s">
        <v>659</v>
      </c>
      <c r="AB71" s="67">
        <v>0</v>
      </c>
      <c r="AC71" s="67">
        <f>AB71*0.1</f>
        <v>0</v>
      </c>
      <c r="AD71" s="67">
        <f>AC71+X71+H71</f>
        <v>42.66</v>
      </c>
      <c r="AE71" s="64"/>
    </row>
    <row r="72" spans="1:31" ht="28.8" x14ac:dyDescent="0.25">
      <c r="A72" s="67">
        <v>70</v>
      </c>
      <c r="B72" s="67">
        <v>2020211375</v>
      </c>
      <c r="C72" s="67" t="s">
        <v>985</v>
      </c>
      <c r="D72" s="67" t="s">
        <v>1042</v>
      </c>
      <c r="E72" s="67">
        <v>18982929312</v>
      </c>
      <c r="F72" s="67" t="s">
        <v>222</v>
      </c>
      <c r="G72" s="67">
        <v>86.88</v>
      </c>
      <c r="H72" s="67">
        <f>G72*0.45</f>
        <v>39.095999999999997</v>
      </c>
      <c r="I72" s="67"/>
      <c r="J72" s="67"/>
      <c r="K72" s="67"/>
      <c r="L72" s="67"/>
      <c r="M72" s="67"/>
      <c r="N72" s="67"/>
      <c r="O72" s="67"/>
      <c r="P72" s="67"/>
      <c r="Q72" s="67"/>
      <c r="R72" s="67"/>
      <c r="S72" s="67"/>
      <c r="T72" s="67"/>
      <c r="U72" s="67" t="s">
        <v>986</v>
      </c>
      <c r="V72" s="67"/>
      <c r="W72" s="67">
        <v>7</v>
      </c>
      <c r="X72" s="67">
        <f>W72*0.45</f>
        <v>3.15</v>
      </c>
      <c r="Y72" s="67" t="s">
        <v>718</v>
      </c>
      <c r="Z72" s="67" t="s">
        <v>987</v>
      </c>
      <c r="AA72" s="67"/>
      <c r="AB72" s="67">
        <v>4</v>
      </c>
      <c r="AC72" s="67">
        <f>AB72*0.1</f>
        <v>0.4</v>
      </c>
      <c r="AD72" s="67">
        <f>AC72+H72+X72</f>
        <v>42.645999999999994</v>
      </c>
      <c r="AE72" s="64"/>
    </row>
    <row r="73" spans="1:31" ht="43.2" x14ac:dyDescent="0.25">
      <c r="A73" s="67">
        <v>71</v>
      </c>
      <c r="B73" s="67">
        <v>2020211223</v>
      </c>
      <c r="C73" s="67" t="s">
        <v>651</v>
      </c>
      <c r="D73" s="67" t="s">
        <v>1042</v>
      </c>
      <c r="E73" s="67">
        <v>18398656209</v>
      </c>
      <c r="F73" s="67" t="s">
        <v>652</v>
      </c>
      <c r="G73" s="67">
        <v>87.14</v>
      </c>
      <c r="H73" s="67">
        <f>G73*0.45</f>
        <v>39.213000000000001</v>
      </c>
      <c r="I73" s="67"/>
      <c r="J73" s="67"/>
      <c r="K73" s="67"/>
      <c r="L73" s="67"/>
      <c r="M73" s="67"/>
      <c r="N73" s="67"/>
      <c r="O73" s="67"/>
      <c r="P73" s="67"/>
      <c r="Q73" s="67"/>
      <c r="R73" s="67"/>
      <c r="S73" s="67"/>
      <c r="T73" s="67"/>
      <c r="U73" s="67" t="s">
        <v>653</v>
      </c>
      <c r="V73" s="67">
        <v>7</v>
      </c>
      <c r="W73" s="67">
        <f>J73+L73+N73+P73+R73+T73+V73</f>
        <v>7</v>
      </c>
      <c r="X73" s="67">
        <f>W73*0.45</f>
        <v>3.15</v>
      </c>
      <c r="Y73" s="67" t="s">
        <v>654</v>
      </c>
      <c r="Z73" s="67"/>
      <c r="AA73" s="67" t="s">
        <v>655</v>
      </c>
      <c r="AB73" s="67">
        <v>1</v>
      </c>
      <c r="AC73" s="67">
        <f>AB73*0.1</f>
        <v>0.1</v>
      </c>
      <c r="AD73" s="67">
        <f>AC73+X73+H73</f>
        <v>42.463000000000001</v>
      </c>
      <c r="AE73" s="64"/>
    </row>
    <row r="74" spans="1:31" ht="28.8" x14ac:dyDescent="0.25">
      <c r="A74" s="67">
        <v>72</v>
      </c>
      <c r="B74" s="67" t="s">
        <v>708</v>
      </c>
      <c r="C74" s="67" t="s">
        <v>709</v>
      </c>
      <c r="D74" s="67" t="s">
        <v>1042</v>
      </c>
      <c r="E74" s="67">
        <v>18426295058</v>
      </c>
      <c r="F74" s="67" t="s">
        <v>271</v>
      </c>
      <c r="G74" s="67">
        <v>84.31</v>
      </c>
      <c r="H74" s="67">
        <f>G74*0.45</f>
        <v>37.939500000000002</v>
      </c>
      <c r="I74" s="67" t="s">
        <v>710</v>
      </c>
      <c r="J74" s="67">
        <v>10</v>
      </c>
      <c r="K74" s="67"/>
      <c r="L74" s="67"/>
      <c r="M74" s="67" t="s">
        <v>138</v>
      </c>
      <c r="N74" s="67"/>
      <c r="O74" s="67"/>
      <c r="P74" s="67"/>
      <c r="Q74" s="67" t="s">
        <v>138</v>
      </c>
      <c r="R74" s="67"/>
      <c r="S74" s="67"/>
      <c r="T74" s="67"/>
      <c r="U74" s="67"/>
      <c r="V74" s="67"/>
      <c r="W74" s="67">
        <f>J74+L74+N74+P74+R74+T74+V74</f>
        <v>10</v>
      </c>
      <c r="X74" s="67">
        <f>W74*0.45</f>
        <v>4.5</v>
      </c>
      <c r="Y74" s="67"/>
      <c r="Z74" s="67"/>
      <c r="AA74" s="67"/>
      <c r="AB74" s="67"/>
      <c r="AC74" s="67">
        <f>AB74*0.1</f>
        <v>0</v>
      </c>
      <c r="AD74" s="67">
        <f>AC74+X74+H74</f>
        <v>42.439500000000002</v>
      </c>
      <c r="AE74" s="64"/>
    </row>
    <row r="75" spans="1:31" ht="72" x14ac:dyDescent="0.25">
      <c r="A75" s="67">
        <v>73</v>
      </c>
      <c r="B75" s="67">
        <v>2020211267</v>
      </c>
      <c r="C75" s="67" t="s">
        <v>442</v>
      </c>
      <c r="D75" s="67" t="s">
        <v>1042</v>
      </c>
      <c r="E75" s="67">
        <v>15206132121</v>
      </c>
      <c r="F75" s="67" t="s">
        <v>130</v>
      </c>
      <c r="G75" s="67">
        <v>87.06</v>
      </c>
      <c r="H75" s="67">
        <v>39.177</v>
      </c>
      <c r="I75" s="67"/>
      <c r="J75" s="67"/>
      <c r="K75" s="67"/>
      <c r="L75" s="67"/>
      <c r="M75" s="67"/>
      <c r="N75" s="67"/>
      <c r="O75" s="67"/>
      <c r="P75" s="67"/>
      <c r="Q75" s="67" t="s">
        <v>443</v>
      </c>
      <c r="R75" s="67">
        <v>0.1</v>
      </c>
      <c r="S75" s="67"/>
      <c r="T75" s="67"/>
      <c r="U75" s="67" t="s">
        <v>444</v>
      </c>
      <c r="V75" s="67">
        <v>7</v>
      </c>
      <c r="W75" s="67">
        <v>7.1</v>
      </c>
      <c r="X75" s="67">
        <v>3.1949999999999998</v>
      </c>
      <c r="Y75" s="67"/>
      <c r="Z75" s="67"/>
      <c r="AA75" s="67" t="s">
        <v>445</v>
      </c>
      <c r="AB75" s="67">
        <v>0</v>
      </c>
      <c r="AC75" s="67">
        <v>0</v>
      </c>
      <c r="AD75" s="67">
        <f>AC75+X75+H75</f>
        <v>42.372</v>
      </c>
      <c r="AE75" s="64"/>
    </row>
    <row r="76" spans="1:31" ht="28.8" x14ac:dyDescent="0.25">
      <c r="A76" s="67">
        <v>74</v>
      </c>
      <c r="B76" s="67">
        <v>2020211332</v>
      </c>
      <c r="C76" s="67" t="s">
        <v>763</v>
      </c>
      <c r="D76" s="67" t="s">
        <v>1042</v>
      </c>
      <c r="E76" s="67">
        <v>15036468098</v>
      </c>
      <c r="F76" s="67" t="s">
        <v>407</v>
      </c>
      <c r="G76" s="67">
        <v>86.75</v>
      </c>
      <c r="H76" s="67">
        <f>G76*0.45</f>
        <v>39.037500000000001</v>
      </c>
      <c r="I76" s="67"/>
      <c r="J76" s="67"/>
      <c r="K76" s="67"/>
      <c r="L76" s="67"/>
      <c r="M76" s="67"/>
      <c r="N76" s="67"/>
      <c r="O76" s="67"/>
      <c r="P76" s="67"/>
      <c r="Q76" s="67"/>
      <c r="R76" s="67"/>
      <c r="S76" s="67"/>
      <c r="T76" s="67"/>
      <c r="U76" s="67" t="s">
        <v>764</v>
      </c>
      <c r="V76" s="67">
        <v>7</v>
      </c>
      <c r="W76" s="67">
        <f>J76+L76+N76+P76+R76+T76+V76</f>
        <v>7</v>
      </c>
      <c r="X76" s="67">
        <f>W76*0.45</f>
        <v>3.15</v>
      </c>
      <c r="Y76" s="67" t="s">
        <v>765</v>
      </c>
      <c r="Z76" s="67"/>
      <c r="AA76" s="67" t="s">
        <v>766</v>
      </c>
      <c r="AB76" s="67">
        <v>1.75</v>
      </c>
      <c r="AC76" s="67">
        <f>AB76*0.1</f>
        <v>0.17500000000000002</v>
      </c>
      <c r="AD76" s="67">
        <f>AC76+X76+H76</f>
        <v>42.362500000000004</v>
      </c>
      <c r="AE76" s="64"/>
    </row>
    <row r="77" spans="1:31" ht="28.8" x14ac:dyDescent="0.25">
      <c r="A77" s="67">
        <v>75</v>
      </c>
      <c r="B77" s="67">
        <v>2020211308</v>
      </c>
      <c r="C77" s="67" t="s">
        <v>974</v>
      </c>
      <c r="D77" s="67" t="s">
        <v>1042</v>
      </c>
      <c r="E77" s="67">
        <v>13251374580</v>
      </c>
      <c r="F77" s="67" t="s">
        <v>412</v>
      </c>
      <c r="G77" s="67">
        <v>86.42</v>
      </c>
      <c r="H77" s="67">
        <v>38.89</v>
      </c>
      <c r="I77" s="67"/>
      <c r="J77" s="67"/>
      <c r="K77" s="67"/>
      <c r="L77" s="67"/>
      <c r="M77" s="67"/>
      <c r="N77" s="67"/>
      <c r="O77" s="67"/>
      <c r="P77" s="67"/>
      <c r="Q77" s="67"/>
      <c r="R77" s="67"/>
      <c r="S77" s="67"/>
      <c r="T77" s="67"/>
      <c r="U77" s="67" t="s">
        <v>975</v>
      </c>
      <c r="V77" s="67">
        <v>7</v>
      </c>
      <c r="W77" s="67">
        <v>7</v>
      </c>
      <c r="X77" s="67">
        <f>W77*0.45</f>
        <v>3.15</v>
      </c>
      <c r="Y77" s="67" t="s">
        <v>477</v>
      </c>
      <c r="Z77" s="67"/>
      <c r="AA77" s="67"/>
      <c r="AB77" s="67">
        <v>3</v>
      </c>
      <c r="AC77" s="67">
        <v>0.3</v>
      </c>
      <c r="AD77" s="67">
        <f>AC77+H77+X77</f>
        <v>42.339999999999996</v>
      </c>
      <c r="AE77" s="64"/>
    </row>
    <row r="78" spans="1:31" ht="28.8" x14ac:dyDescent="0.25">
      <c r="A78" s="67">
        <v>76</v>
      </c>
      <c r="B78" s="67">
        <v>2020211395</v>
      </c>
      <c r="C78" s="67" t="s">
        <v>988</v>
      </c>
      <c r="D78" s="67" t="s">
        <v>1042</v>
      </c>
      <c r="E78" s="67">
        <v>15182462928</v>
      </c>
      <c r="F78" s="67" t="s">
        <v>704</v>
      </c>
      <c r="G78" s="67">
        <v>87.08</v>
      </c>
      <c r="H78" s="67">
        <v>39.19</v>
      </c>
      <c r="I78" s="67"/>
      <c r="J78" s="67"/>
      <c r="K78" s="67"/>
      <c r="L78" s="67"/>
      <c r="M78" s="67"/>
      <c r="N78" s="67"/>
      <c r="O78" s="67"/>
      <c r="P78" s="67"/>
      <c r="Q78" s="67"/>
      <c r="R78" s="67"/>
      <c r="S78" s="67"/>
      <c r="T78" s="67"/>
      <c r="U78" s="67" t="s">
        <v>989</v>
      </c>
      <c r="V78" s="67">
        <v>7</v>
      </c>
      <c r="W78" s="67">
        <v>7</v>
      </c>
      <c r="X78" s="67">
        <v>3.15</v>
      </c>
      <c r="Y78" s="67"/>
      <c r="Z78" s="67"/>
      <c r="AA78" s="67"/>
      <c r="AB78" s="67">
        <v>0</v>
      </c>
      <c r="AC78" s="67">
        <v>0</v>
      </c>
      <c r="AD78" s="67">
        <f>AC78+H78+X78</f>
        <v>42.339999999999996</v>
      </c>
      <c r="AE78" s="74"/>
    </row>
    <row r="79" spans="1:31" ht="28.8" x14ac:dyDescent="0.25">
      <c r="A79" s="67">
        <v>77</v>
      </c>
      <c r="B79" s="67">
        <v>2020211234</v>
      </c>
      <c r="C79" s="67" t="s">
        <v>610</v>
      </c>
      <c r="D79" s="67" t="s">
        <v>1042</v>
      </c>
      <c r="E79" s="67">
        <v>13982064813</v>
      </c>
      <c r="F79" s="67" t="s">
        <v>291</v>
      </c>
      <c r="G79" s="67">
        <v>87.04</v>
      </c>
      <c r="H79" s="67">
        <v>39.167999999999999</v>
      </c>
      <c r="I79" s="67"/>
      <c r="J79" s="67"/>
      <c r="K79" s="67"/>
      <c r="L79" s="67"/>
      <c r="M79" s="67"/>
      <c r="N79" s="67"/>
      <c r="O79" s="67"/>
      <c r="P79" s="67"/>
      <c r="Q79" s="67"/>
      <c r="R79" s="67"/>
      <c r="S79" s="67"/>
      <c r="T79" s="67"/>
      <c r="U79" s="67" t="s">
        <v>611</v>
      </c>
      <c r="V79" s="67">
        <v>7</v>
      </c>
      <c r="W79" s="67">
        <v>7</v>
      </c>
      <c r="X79" s="67">
        <f t="shared" ref="X79:X85" si="0">W79*0.45</f>
        <v>3.15</v>
      </c>
      <c r="Y79" s="67"/>
      <c r="Z79" s="67"/>
      <c r="AA79" s="67"/>
      <c r="AB79" s="67"/>
      <c r="AC79" s="67"/>
      <c r="AD79" s="67">
        <f>AC79+X79+H79</f>
        <v>42.317999999999998</v>
      </c>
      <c r="AE79" s="64"/>
    </row>
    <row r="80" spans="1:31" ht="28.8" x14ac:dyDescent="0.25">
      <c r="A80" s="67">
        <v>78</v>
      </c>
      <c r="B80" s="67">
        <v>2020211230</v>
      </c>
      <c r="C80" s="67" t="s">
        <v>767</v>
      </c>
      <c r="D80" s="67" t="s">
        <v>1042</v>
      </c>
      <c r="E80" s="67">
        <v>13208193667</v>
      </c>
      <c r="F80" s="67" t="s">
        <v>260</v>
      </c>
      <c r="G80" s="67">
        <v>86.73</v>
      </c>
      <c r="H80" s="67">
        <f>G80*0.45</f>
        <v>39.028500000000001</v>
      </c>
      <c r="I80" s="67"/>
      <c r="J80" s="67"/>
      <c r="K80" s="67"/>
      <c r="L80" s="67"/>
      <c r="M80" s="67"/>
      <c r="N80" s="67"/>
      <c r="O80" s="67"/>
      <c r="P80" s="67"/>
      <c r="Q80" s="67"/>
      <c r="R80" s="67"/>
      <c r="S80" s="67"/>
      <c r="T80" s="67"/>
      <c r="U80" s="67" t="s">
        <v>611</v>
      </c>
      <c r="V80" s="67">
        <v>7</v>
      </c>
      <c r="W80" s="67">
        <f t="shared" ref="W80:W85" si="1">J80+L80+N80+P80+R80+T80+V80</f>
        <v>7</v>
      </c>
      <c r="X80" s="67">
        <f t="shared" si="0"/>
        <v>3.15</v>
      </c>
      <c r="Y80" s="67" t="s">
        <v>670</v>
      </c>
      <c r="Z80" s="67"/>
      <c r="AA80" s="67"/>
      <c r="AB80" s="67">
        <v>1</v>
      </c>
      <c r="AC80" s="67">
        <f t="shared" ref="AC80:AC85" si="2">AB80*0.1</f>
        <v>0.1</v>
      </c>
      <c r="AD80" s="67">
        <f>AC80+X80+H80</f>
        <v>42.278500000000001</v>
      </c>
      <c r="AE80" s="64"/>
    </row>
    <row r="81" spans="1:31" ht="57.6" x14ac:dyDescent="0.25">
      <c r="A81" s="67">
        <v>79</v>
      </c>
      <c r="B81" s="67">
        <v>2020211319</v>
      </c>
      <c r="C81" s="67" t="s">
        <v>668</v>
      </c>
      <c r="D81" s="67" t="s">
        <v>1042</v>
      </c>
      <c r="E81" s="67">
        <v>15699647857</v>
      </c>
      <c r="F81" s="67" t="s">
        <v>80</v>
      </c>
      <c r="G81" s="67">
        <v>86.44</v>
      </c>
      <c r="H81" s="67">
        <f>G81*0.45</f>
        <v>38.898000000000003</v>
      </c>
      <c r="I81" s="67"/>
      <c r="J81" s="67"/>
      <c r="K81" s="67"/>
      <c r="L81" s="67"/>
      <c r="M81" s="67"/>
      <c r="N81" s="67"/>
      <c r="O81" s="67"/>
      <c r="P81" s="67"/>
      <c r="Q81" s="67"/>
      <c r="R81" s="67"/>
      <c r="S81" s="67"/>
      <c r="T81" s="67"/>
      <c r="U81" s="67" t="s">
        <v>669</v>
      </c>
      <c r="V81" s="67">
        <v>7</v>
      </c>
      <c r="W81" s="67">
        <f t="shared" si="1"/>
        <v>7</v>
      </c>
      <c r="X81" s="67">
        <f t="shared" si="0"/>
        <v>3.15</v>
      </c>
      <c r="Y81" s="67" t="s">
        <v>670</v>
      </c>
      <c r="Z81" s="67"/>
      <c r="AA81" s="67" t="s">
        <v>671</v>
      </c>
      <c r="AB81" s="67">
        <v>1</v>
      </c>
      <c r="AC81" s="67">
        <f t="shared" si="2"/>
        <v>0.1</v>
      </c>
      <c r="AD81" s="67">
        <f>AC81+X81+H81</f>
        <v>42.148000000000003</v>
      </c>
      <c r="AE81" s="73"/>
    </row>
    <row r="82" spans="1:31" ht="28.8" x14ac:dyDescent="0.25">
      <c r="A82" s="67">
        <v>80</v>
      </c>
      <c r="B82" s="67">
        <v>2020211352</v>
      </c>
      <c r="C82" s="67" t="s">
        <v>326</v>
      </c>
      <c r="D82" s="67" t="s">
        <v>1042</v>
      </c>
      <c r="E82" s="67">
        <v>18148075531</v>
      </c>
      <c r="F82" s="67" t="s">
        <v>88</v>
      </c>
      <c r="G82" s="67">
        <v>86.31</v>
      </c>
      <c r="H82" s="67">
        <v>38.840000000000003</v>
      </c>
      <c r="I82" s="67"/>
      <c r="J82" s="67"/>
      <c r="K82" s="67"/>
      <c r="L82" s="67"/>
      <c r="M82" s="67"/>
      <c r="N82" s="67"/>
      <c r="O82" s="67"/>
      <c r="P82" s="67"/>
      <c r="Q82" s="67"/>
      <c r="R82" s="67"/>
      <c r="S82" s="67"/>
      <c r="T82" s="67"/>
      <c r="U82" s="67" t="s">
        <v>327</v>
      </c>
      <c r="V82" s="67">
        <v>7</v>
      </c>
      <c r="W82" s="67">
        <f t="shared" si="1"/>
        <v>7</v>
      </c>
      <c r="X82" s="67">
        <f t="shared" si="0"/>
        <v>3.15</v>
      </c>
      <c r="Y82" s="67" t="s">
        <v>328</v>
      </c>
      <c r="Z82" s="67"/>
      <c r="AA82" s="67" t="s">
        <v>329</v>
      </c>
      <c r="AB82" s="67">
        <v>1.5</v>
      </c>
      <c r="AC82" s="67">
        <f t="shared" si="2"/>
        <v>0.15000000000000002</v>
      </c>
      <c r="AD82" s="67">
        <f>H82+X82+AC82</f>
        <v>42.14</v>
      </c>
      <c r="AE82" s="73"/>
    </row>
    <row r="83" spans="1:31" ht="28.8" x14ac:dyDescent="0.25">
      <c r="A83" s="67">
        <v>81</v>
      </c>
      <c r="B83" s="67">
        <v>2020211326</v>
      </c>
      <c r="C83" s="67" t="s">
        <v>770</v>
      </c>
      <c r="D83" s="67" t="s">
        <v>1042</v>
      </c>
      <c r="E83" s="67">
        <v>18284022660</v>
      </c>
      <c r="F83" s="67" t="s">
        <v>29</v>
      </c>
      <c r="G83" s="67">
        <v>86.57</v>
      </c>
      <c r="H83" s="67">
        <f>G83*0.45</f>
        <v>38.956499999999998</v>
      </c>
      <c r="I83" s="67"/>
      <c r="J83" s="67"/>
      <c r="K83" s="67"/>
      <c r="L83" s="67"/>
      <c r="M83" s="67"/>
      <c r="N83" s="67"/>
      <c r="O83" s="67"/>
      <c r="P83" s="67"/>
      <c r="Q83" s="67"/>
      <c r="R83" s="67"/>
      <c r="S83" s="67"/>
      <c r="T83" s="67"/>
      <c r="U83" s="67" t="s">
        <v>771</v>
      </c>
      <c r="V83" s="67">
        <v>7</v>
      </c>
      <c r="W83" s="67">
        <f t="shared" si="1"/>
        <v>7</v>
      </c>
      <c r="X83" s="67">
        <f t="shared" si="0"/>
        <v>3.15</v>
      </c>
      <c r="Y83" s="67"/>
      <c r="Z83" s="67"/>
      <c r="AA83" s="67"/>
      <c r="AB83" s="67">
        <v>0</v>
      </c>
      <c r="AC83" s="67">
        <f t="shared" si="2"/>
        <v>0</v>
      </c>
      <c r="AD83" s="67">
        <f>AC83+X83+H83</f>
        <v>42.106499999999997</v>
      </c>
      <c r="AE83" s="73"/>
    </row>
    <row r="84" spans="1:31" ht="28.8" x14ac:dyDescent="0.25">
      <c r="A84" s="67">
        <v>82</v>
      </c>
      <c r="B84" s="67">
        <v>2020211245</v>
      </c>
      <c r="C84" s="67" t="s">
        <v>330</v>
      </c>
      <c r="D84" s="67" t="s">
        <v>1042</v>
      </c>
      <c r="E84" s="67">
        <v>18053163552</v>
      </c>
      <c r="F84" s="67" t="s">
        <v>159</v>
      </c>
      <c r="G84" s="67">
        <v>83.08</v>
      </c>
      <c r="H84" s="67">
        <v>37.386000000000003</v>
      </c>
      <c r="I84" s="67"/>
      <c r="J84" s="67"/>
      <c r="K84" s="67"/>
      <c r="L84" s="67"/>
      <c r="M84" s="67"/>
      <c r="N84" s="67"/>
      <c r="O84" s="67"/>
      <c r="P84" s="67"/>
      <c r="Q84" s="67"/>
      <c r="R84" s="67"/>
      <c r="S84" s="67"/>
      <c r="T84" s="67"/>
      <c r="U84" s="67" t="s">
        <v>331</v>
      </c>
      <c r="V84" s="67">
        <v>10</v>
      </c>
      <c r="W84" s="67">
        <f t="shared" si="1"/>
        <v>10</v>
      </c>
      <c r="X84" s="67">
        <f t="shared" si="0"/>
        <v>4.5</v>
      </c>
      <c r="Y84" s="67" t="s">
        <v>332</v>
      </c>
      <c r="Z84" s="67"/>
      <c r="AA84" s="67" t="s">
        <v>333</v>
      </c>
      <c r="AB84" s="67">
        <v>2</v>
      </c>
      <c r="AC84" s="67">
        <f t="shared" si="2"/>
        <v>0.2</v>
      </c>
      <c r="AD84" s="67">
        <f>H84+X84+AC84</f>
        <v>42.086000000000006</v>
      </c>
      <c r="AE84" s="73"/>
    </row>
    <row r="85" spans="1:31" ht="28.8" x14ac:dyDescent="0.25">
      <c r="A85" s="67">
        <v>83</v>
      </c>
      <c r="B85" s="67">
        <v>2020211339</v>
      </c>
      <c r="C85" s="67" t="s">
        <v>318</v>
      </c>
      <c r="D85" s="67" t="s">
        <v>1042</v>
      </c>
      <c r="E85" s="67">
        <v>18391036369</v>
      </c>
      <c r="F85" s="67" t="s">
        <v>319</v>
      </c>
      <c r="G85" s="67">
        <v>88.32</v>
      </c>
      <c r="H85" s="67">
        <v>39.744</v>
      </c>
      <c r="I85" s="67"/>
      <c r="J85" s="67"/>
      <c r="K85" s="67"/>
      <c r="L85" s="67"/>
      <c r="M85" s="67"/>
      <c r="N85" s="67"/>
      <c r="O85" s="67"/>
      <c r="P85" s="67"/>
      <c r="Q85" s="67"/>
      <c r="R85" s="67"/>
      <c r="S85" s="67"/>
      <c r="T85" s="67"/>
      <c r="U85" s="67" t="s">
        <v>320</v>
      </c>
      <c r="V85" s="67">
        <v>4</v>
      </c>
      <c r="W85" s="67">
        <f t="shared" si="1"/>
        <v>4</v>
      </c>
      <c r="X85" s="67">
        <f t="shared" si="0"/>
        <v>1.8</v>
      </c>
      <c r="Y85" s="67" t="s">
        <v>321</v>
      </c>
      <c r="Z85" s="67" t="s">
        <v>322</v>
      </c>
      <c r="AA85" s="67"/>
      <c r="AB85" s="67">
        <v>5</v>
      </c>
      <c r="AC85" s="67">
        <f t="shared" si="2"/>
        <v>0.5</v>
      </c>
      <c r="AD85" s="67">
        <f>H85+X85+AC85</f>
        <v>42.043999999999997</v>
      </c>
      <c r="AE85" s="73"/>
    </row>
    <row r="86" spans="1:31" ht="28.8" x14ac:dyDescent="0.25">
      <c r="A86" s="67">
        <v>84</v>
      </c>
      <c r="B86" s="67">
        <v>2020211359</v>
      </c>
      <c r="C86" s="67" t="s">
        <v>507</v>
      </c>
      <c r="D86" s="67" t="s">
        <v>1042</v>
      </c>
      <c r="E86" s="67">
        <v>19113588180</v>
      </c>
      <c r="F86" s="67" t="s">
        <v>134</v>
      </c>
      <c r="G86" s="67">
        <v>86.38</v>
      </c>
      <c r="H86" s="67">
        <v>38.869999999999997</v>
      </c>
      <c r="I86" s="67"/>
      <c r="J86" s="67"/>
      <c r="K86" s="67"/>
      <c r="L86" s="67"/>
      <c r="M86" s="67"/>
      <c r="N86" s="67"/>
      <c r="O86" s="67"/>
      <c r="P86" s="67"/>
      <c r="Q86" s="67"/>
      <c r="R86" s="67"/>
      <c r="S86" s="67"/>
      <c r="T86" s="67"/>
      <c r="U86" s="67" t="s">
        <v>76</v>
      </c>
      <c r="V86" s="67">
        <v>7</v>
      </c>
      <c r="W86" s="67">
        <v>7</v>
      </c>
      <c r="X86" s="67">
        <f>7*0.45</f>
        <v>3.15</v>
      </c>
      <c r="Y86" s="67"/>
      <c r="Z86" s="67"/>
      <c r="AA86" s="67"/>
      <c r="AB86" s="67"/>
      <c r="AC86" s="67"/>
      <c r="AD86" s="67">
        <f>X86+H86+AC86</f>
        <v>42.019999999999996</v>
      </c>
      <c r="AE86" s="73"/>
    </row>
    <row r="87" spans="1:31" ht="28.8" x14ac:dyDescent="0.25">
      <c r="A87" s="67">
        <v>85</v>
      </c>
      <c r="B87" s="67">
        <v>2020211236</v>
      </c>
      <c r="C87" s="67" t="s">
        <v>334</v>
      </c>
      <c r="D87" s="67" t="s">
        <v>1042</v>
      </c>
      <c r="E87" s="67">
        <v>15282236045</v>
      </c>
      <c r="F87" s="67" t="s">
        <v>151</v>
      </c>
      <c r="G87" s="67">
        <v>85.96</v>
      </c>
      <c r="H87" s="67">
        <v>38.682000000000002</v>
      </c>
      <c r="I87" s="67"/>
      <c r="J87" s="67"/>
      <c r="K87" s="67"/>
      <c r="L87" s="67"/>
      <c r="M87" s="67"/>
      <c r="N87" s="67"/>
      <c r="O87" s="67"/>
      <c r="P87" s="67"/>
      <c r="Q87" s="67"/>
      <c r="R87" s="67"/>
      <c r="S87" s="67"/>
      <c r="T87" s="67"/>
      <c r="U87" s="67" t="s">
        <v>335</v>
      </c>
      <c r="V87" s="67">
        <v>7</v>
      </c>
      <c r="W87" s="67">
        <f>J87+L87+N87+P87+R87+T87+V87</f>
        <v>7</v>
      </c>
      <c r="X87" s="67">
        <f>W87*0.45</f>
        <v>3.15</v>
      </c>
      <c r="Y87" s="67"/>
      <c r="Z87" s="67"/>
      <c r="AA87" s="67"/>
      <c r="AB87" s="67"/>
      <c r="AC87" s="67">
        <f>AB87*0.1</f>
        <v>0</v>
      </c>
      <c r="AD87" s="67">
        <f>H87+X87+AC87</f>
        <v>41.832000000000001</v>
      </c>
      <c r="AE87" s="73"/>
    </row>
    <row r="88" spans="1:31" ht="28.8" x14ac:dyDescent="0.25">
      <c r="A88" s="67">
        <v>86</v>
      </c>
      <c r="B88" s="67">
        <v>2020211256</v>
      </c>
      <c r="C88" s="67" t="s">
        <v>633</v>
      </c>
      <c r="D88" s="67" t="s">
        <v>1042</v>
      </c>
      <c r="E88" s="67">
        <v>15528092065</v>
      </c>
      <c r="F88" s="67" t="s">
        <v>396</v>
      </c>
      <c r="G88" s="67">
        <v>82.73</v>
      </c>
      <c r="H88" s="67">
        <f>G88*0.45</f>
        <v>37.228500000000004</v>
      </c>
      <c r="I88" s="67"/>
      <c r="J88" s="67"/>
      <c r="K88" s="67"/>
      <c r="L88" s="67"/>
      <c r="M88" s="67"/>
      <c r="N88" s="67"/>
      <c r="O88" s="67"/>
      <c r="P88" s="67"/>
      <c r="Q88" s="67"/>
      <c r="R88" s="67"/>
      <c r="S88" s="67"/>
      <c r="T88" s="67"/>
      <c r="U88" s="67" t="s">
        <v>634</v>
      </c>
      <c r="V88" s="67">
        <v>10</v>
      </c>
      <c r="W88" s="67">
        <f>J88+L88+N88+P88+R88+T88+V88</f>
        <v>10</v>
      </c>
      <c r="X88" s="67">
        <f>W88*0.45</f>
        <v>4.5</v>
      </c>
      <c r="Y88" s="67"/>
      <c r="Z88" s="67"/>
      <c r="AA88" s="67" t="s">
        <v>635</v>
      </c>
      <c r="AB88" s="67">
        <v>0</v>
      </c>
      <c r="AC88" s="67">
        <f>AB88*0.1</f>
        <v>0</v>
      </c>
      <c r="AD88" s="67">
        <f>AC88+X88+H88</f>
        <v>41.728500000000004</v>
      </c>
      <c r="AE88" s="73"/>
    </row>
    <row r="89" spans="1:31" ht="43.2" x14ac:dyDescent="0.25">
      <c r="A89" s="67">
        <v>87</v>
      </c>
      <c r="B89" s="67">
        <v>2020211232</v>
      </c>
      <c r="C89" s="67" t="s">
        <v>639</v>
      </c>
      <c r="D89" s="67" t="s">
        <v>1042</v>
      </c>
      <c r="E89" s="67">
        <v>15528018117</v>
      </c>
      <c r="F89" s="67" t="s">
        <v>337</v>
      </c>
      <c r="G89" s="67">
        <v>85.72</v>
      </c>
      <c r="H89" s="67">
        <f>G89*0.45</f>
        <v>38.573999999999998</v>
      </c>
      <c r="I89" s="67"/>
      <c r="J89" s="67"/>
      <c r="K89" s="67"/>
      <c r="L89" s="67"/>
      <c r="M89" s="67"/>
      <c r="N89" s="67"/>
      <c r="O89" s="67"/>
      <c r="P89" s="67"/>
      <c r="Q89" s="67"/>
      <c r="R89" s="67"/>
      <c r="S89" s="67"/>
      <c r="T89" s="67"/>
      <c r="U89" s="67" t="s">
        <v>640</v>
      </c>
      <c r="V89" s="67">
        <v>7</v>
      </c>
      <c r="W89" s="67">
        <f>J89+L89+N89+P89+R89+T89+V89</f>
        <v>7</v>
      </c>
      <c r="X89" s="67">
        <f>W89*0.45</f>
        <v>3.15</v>
      </c>
      <c r="Y89" s="67"/>
      <c r="Z89" s="67"/>
      <c r="AA89" s="67" t="s">
        <v>641</v>
      </c>
      <c r="AB89" s="67">
        <v>0</v>
      </c>
      <c r="AC89" s="67">
        <f>AB89*0.1</f>
        <v>0</v>
      </c>
      <c r="AD89" s="67">
        <f>AC89+X89+H89</f>
        <v>41.723999999999997</v>
      </c>
      <c r="AE89" s="73"/>
    </row>
    <row r="90" spans="1:31" ht="129.6" x14ac:dyDescent="0.25">
      <c r="A90" s="67">
        <v>88</v>
      </c>
      <c r="B90" s="67">
        <v>2020211382</v>
      </c>
      <c r="C90" s="67" t="s">
        <v>993</v>
      </c>
      <c r="D90" s="67" t="s">
        <v>1042</v>
      </c>
      <c r="E90" s="67">
        <v>18739069237</v>
      </c>
      <c r="F90" s="67" t="s">
        <v>60</v>
      </c>
      <c r="G90" s="67">
        <v>88.21</v>
      </c>
      <c r="H90" s="67">
        <v>39.69</v>
      </c>
      <c r="I90" s="67"/>
      <c r="J90" s="67"/>
      <c r="K90" s="67"/>
      <c r="L90" s="67"/>
      <c r="M90" s="67"/>
      <c r="N90" s="67"/>
      <c r="O90" s="67"/>
      <c r="P90" s="67"/>
      <c r="Q90" s="67"/>
      <c r="R90" s="67"/>
      <c r="S90" s="67" t="s">
        <v>994</v>
      </c>
      <c r="T90" s="67" t="s">
        <v>995</v>
      </c>
      <c r="U90" s="67"/>
      <c r="V90" s="67"/>
      <c r="W90" s="67">
        <v>4.5</v>
      </c>
      <c r="X90" s="67">
        <f>W90*0.45</f>
        <v>2.0249999999999999</v>
      </c>
      <c r="Y90" s="67"/>
      <c r="Z90" s="67"/>
      <c r="AA90" s="67"/>
      <c r="AB90" s="67"/>
      <c r="AC90" s="67"/>
      <c r="AD90" s="67">
        <f>AC90+H90+X90</f>
        <v>41.714999999999996</v>
      </c>
      <c r="AE90" s="73"/>
    </row>
    <row r="91" spans="1:31" ht="28.8" x14ac:dyDescent="0.25">
      <c r="A91" s="67">
        <v>89</v>
      </c>
      <c r="B91" s="67" t="s">
        <v>809</v>
      </c>
      <c r="C91" s="67" t="s">
        <v>810</v>
      </c>
      <c r="D91" s="67" t="s">
        <v>1042</v>
      </c>
      <c r="E91" s="67" t="s">
        <v>811</v>
      </c>
      <c r="F91" s="67" t="s">
        <v>324</v>
      </c>
      <c r="G91" s="67">
        <v>82.04</v>
      </c>
      <c r="H91" s="67">
        <v>36.92</v>
      </c>
      <c r="I91" s="67" t="s">
        <v>43</v>
      </c>
      <c r="J91" s="67">
        <v>0</v>
      </c>
      <c r="K91" s="67" t="s">
        <v>43</v>
      </c>
      <c r="L91" s="67">
        <v>0</v>
      </c>
      <c r="M91" s="67" t="s">
        <v>43</v>
      </c>
      <c r="N91" s="67">
        <v>0</v>
      </c>
      <c r="O91" s="67"/>
      <c r="P91" s="67">
        <v>0</v>
      </c>
      <c r="Q91" s="67" t="s">
        <v>43</v>
      </c>
      <c r="R91" s="67">
        <v>0</v>
      </c>
      <c r="S91" s="67" t="s">
        <v>43</v>
      </c>
      <c r="T91" s="67">
        <v>0</v>
      </c>
      <c r="U91" s="67" t="s">
        <v>812</v>
      </c>
      <c r="V91" s="67">
        <v>10</v>
      </c>
      <c r="W91" s="67">
        <v>10</v>
      </c>
      <c r="X91" s="67">
        <v>4.5</v>
      </c>
      <c r="Y91" s="67" t="s">
        <v>383</v>
      </c>
      <c r="Z91" s="67" t="s">
        <v>799</v>
      </c>
      <c r="AA91" s="67" t="s">
        <v>813</v>
      </c>
      <c r="AB91" s="67">
        <v>2</v>
      </c>
      <c r="AC91" s="67">
        <v>0.2</v>
      </c>
      <c r="AD91" s="67">
        <f>H91+X91+AC91</f>
        <v>41.620000000000005</v>
      </c>
      <c r="AE91" s="73"/>
    </row>
    <row r="92" spans="1:31" ht="43.2" x14ac:dyDescent="0.25">
      <c r="A92" s="67">
        <v>90</v>
      </c>
      <c r="B92" s="67">
        <v>2020211373</v>
      </c>
      <c r="C92" s="67" t="s">
        <v>772</v>
      </c>
      <c r="D92" s="67" t="s">
        <v>1042</v>
      </c>
      <c r="E92" s="67">
        <v>15520716569</v>
      </c>
      <c r="F92" s="67" t="s">
        <v>407</v>
      </c>
      <c r="G92" s="67">
        <v>85.32</v>
      </c>
      <c r="H92" s="67">
        <f>G92*0.45</f>
        <v>38.393999999999998</v>
      </c>
      <c r="I92" s="67"/>
      <c r="J92" s="67"/>
      <c r="K92" s="67"/>
      <c r="L92" s="67"/>
      <c r="M92" s="67"/>
      <c r="N92" s="67"/>
      <c r="O92" s="67"/>
      <c r="P92" s="67"/>
      <c r="Q92" s="67"/>
      <c r="R92" s="67"/>
      <c r="S92" s="67"/>
      <c r="T92" s="67"/>
      <c r="U92" s="67" t="s">
        <v>608</v>
      </c>
      <c r="V92" s="67">
        <v>7</v>
      </c>
      <c r="W92" s="67">
        <f>J92+L92+N92+P92+R92+T92+V92</f>
        <v>7</v>
      </c>
      <c r="X92" s="67">
        <f>W92*0.45</f>
        <v>3.15</v>
      </c>
      <c r="Y92" s="67"/>
      <c r="Z92" s="67"/>
      <c r="AA92" s="67"/>
      <c r="AB92" s="67"/>
      <c r="AC92" s="67">
        <f>AB92*0.1</f>
        <v>0</v>
      </c>
      <c r="AD92" s="67">
        <f>AC92+X92+H92</f>
        <v>41.543999999999997</v>
      </c>
      <c r="AE92" s="73"/>
    </row>
    <row r="93" spans="1:31" ht="28.8" x14ac:dyDescent="0.25">
      <c r="A93" s="67">
        <v>91</v>
      </c>
      <c r="B93" s="67">
        <v>2020211222</v>
      </c>
      <c r="C93" s="67" t="s">
        <v>488</v>
      </c>
      <c r="D93" s="67" t="s">
        <v>1042</v>
      </c>
      <c r="E93" s="67">
        <v>15520726861</v>
      </c>
      <c r="F93" s="67" t="s">
        <v>33</v>
      </c>
      <c r="G93" s="67">
        <v>88.07</v>
      </c>
      <c r="H93" s="67">
        <v>39.630000000000003</v>
      </c>
      <c r="I93" s="67"/>
      <c r="J93" s="67"/>
      <c r="K93" s="67"/>
      <c r="L93" s="67"/>
      <c r="M93" s="67"/>
      <c r="N93" s="67"/>
      <c r="O93" s="67"/>
      <c r="P93" s="67"/>
      <c r="Q93" s="67"/>
      <c r="R93" s="67"/>
      <c r="S93" s="67"/>
      <c r="T93" s="67"/>
      <c r="U93" s="67" t="s">
        <v>489</v>
      </c>
      <c r="V93" s="67">
        <v>4</v>
      </c>
      <c r="W93" s="67">
        <v>4</v>
      </c>
      <c r="X93" s="67">
        <v>1.8</v>
      </c>
      <c r="Y93" s="67"/>
      <c r="Z93" s="67"/>
      <c r="AA93" s="67"/>
      <c r="AB93" s="67">
        <v>0</v>
      </c>
      <c r="AC93" s="67">
        <v>0</v>
      </c>
      <c r="AD93" s="67">
        <f>X93+H93+AC93</f>
        <v>41.43</v>
      </c>
      <c r="AE93" s="64"/>
    </row>
    <row r="94" spans="1:31" ht="57.6" x14ac:dyDescent="0.25">
      <c r="A94" s="67">
        <v>92</v>
      </c>
      <c r="B94" s="67">
        <v>2020211331</v>
      </c>
      <c r="C94" s="67" t="s">
        <v>981</v>
      </c>
      <c r="D94" s="67" t="s">
        <v>1042</v>
      </c>
      <c r="E94" s="67">
        <v>15348186980</v>
      </c>
      <c r="F94" s="67" t="s">
        <v>48</v>
      </c>
      <c r="G94" s="67" t="s">
        <v>982</v>
      </c>
      <c r="H94" s="67">
        <v>39.514499999999998</v>
      </c>
      <c r="I94" s="67"/>
      <c r="J94" s="67"/>
      <c r="K94" s="67"/>
      <c r="L94" s="67"/>
      <c r="M94" s="67"/>
      <c r="N94" s="67"/>
      <c r="O94" s="67"/>
      <c r="P94" s="67"/>
      <c r="Q94" s="67"/>
      <c r="R94" s="67"/>
      <c r="S94" s="67"/>
      <c r="T94" s="67"/>
      <c r="U94" s="67" t="s">
        <v>983</v>
      </c>
      <c r="V94" s="67">
        <v>4</v>
      </c>
      <c r="W94" s="67">
        <v>4</v>
      </c>
      <c r="X94" s="67">
        <f>4*0.45</f>
        <v>1.8</v>
      </c>
      <c r="Y94" s="67"/>
      <c r="Z94" s="67"/>
      <c r="AA94" s="67" t="s">
        <v>984</v>
      </c>
      <c r="AB94" s="67">
        <v>0.5</v>
      </c>
      <c r="AC94" s="67">
        <v>0.05</v>
      </c>
      <c r="AD94" s="67">
        <f>AC94+H94+X94</f>
        <v>41.364499999999992</v>
      </c>
      <c r="AE94" s="73"/>
    </row>
    <row r="95" spans="1:31" ht="28.8" x14ac:dyDescent="0.25">
      <c r="A95" s="67">
        <v>93</v>
      </c>
      <c r="B95" s="67" t="s">
        <v>589</v>
      </c>
      <c r="C95" s="67" t="s">
        <v>590</v>
      </c>
      <c r="D95" s="67" t="s">
        <v>1042</v>
      </c>
      <c r="E95" s="67" t="s">
        <v>591</v>
      </c>
      <c r="F95" s="67" t="s">
        <v>592</v>
      </c>
      <c r="G95" s="67" t="s">
        <v>593</v>
      </c>
      <c r="H95" s="67" t="s">
        <v>594</v>
      </c>
      <c r="I95" s="67"/>
      <c r="J95" s="67"/>
      <c r="K95" s="67"/>
      <c r="L95" s="67"/>
      <c r="M95" s="67"/>
      <c r="N95" s="67"/>
      <c r="O95" s="67"/>
      <c r="P95" s="67"/>
      <c r="Q95" s="67"/>
      <c r="R95" s="67"/>
      <c r="S95" s="67"/>
      <c r="T95" s="67"/>
      <c r="U95" s="67" t="s">
        <v>530</v>
      </c>
      <c r="V95" s="67" t="s">
        <v>585</v>
      </c>
      <c r="W95" s="67" t="s">
        <v>585</v>
      </c>
      <c r="X95" s="67">
        <f>W95*0.45</f>
        <v>4.5</v>
      </c>
      <c r="Y95" s="67"/>
      <c r="Z95" s="67"/>
      <c r="AA95" s="67" t="s">
        <v>595</v>
      </c>
      <c r="AB95" s="67" t="s">
        <v>596</v>
      </c>
      <c r="AC95" s="67" t="s">
        <v>597</v>
      </c>
      <c r="AD95" s="67">
        <f>AC95+X95+H95</f>
        <v>41.335000000000001</v>
      </c>
      <c r="AE95" s="73"/>
    </row>
    <row r="96" spans="1:31" ht="43.2" x14ac:dyDescent="0.25">
      <c r="A96" s="67">
        <v>94</v>
      </c>
      <c r="B96" s="67">
        <v>2020211298</v>
      </c>
      <c r="C96" s="67" t="s">
        <v>533</v>
      </c>
      <c r="D96" s="67" t="s">
        <v>1042</v>
      </c>
      <c r="E96" s="67">
        <v>18374152656</v>
      </c>
      <c r="F96" s="67" t="s">
        <v>534</v>
      </c>
      <c r="G96" s="67">
        <v>87.6</v>
      </c>
      <c r="H96" s="67">
        <v>39.42</v>
      </c>
      <c r="I96" s="67"/>
      <c r="J96" s="67"/>
      <c r="K96" s="67"/>
      <c r="L96" s="67"/>
      <c r="M96" s="67"/>
      <c r="N96" s="67"/>
      <c r="O96" s="67"/>
      <c r="P96" s="67"/>
      <c r="Q96" s="67"/>
      <c r="R96" s="67"/>
      <c r="S96" s="67"/>
      <c r="T96" s="67"/>
      <c r="U96" s="67" t="s">
        <v>535</v>
      </c>
      <c r="V96" s="67">
        <v>4</v>
      </c>
      <c r="W96" s="67">
        <v>4</v>
      </c>
      <c r="X96" s="67">
        <v>1.8</v>
      </c>
      <c r="Y96" s="67"/>
      <c r="Z96" s="67" t="s">
        <v>536</v>
      </c>
      <c r="AA96" s="67"/>
      <c r="AB96" s="67">
        <v>0</v>
      </c>
      <c r="AC96" s="67">
        <v>0</v>
      </c>
      <c r="AD96" s="67">
        <f>X96+H96+AC96</f>
        <v>41.22</v>
      </c>
      <c r="AE96" s="73"/>
    </row>
    <row r="97" spans="1:31" ht="28.8" x14ac:dyDescent="0.25">
      <c r="A97" s="67">
        <v>95</v>
      </c>
      <c r="B97" s="67">
        <v>2020211250</v>
      </c>
      <c r="C97" s="67" t="s">
        <v>618</v>
      </c>
      <c r="D97" s="67" t="s">
        <v>1042</v>
      </c>
      <c r="E97" s="67">
        <v>15982369098</v>
      </c>
      <c r="F97" s="67" t="s">
        <v>534</v>
      </c>
      <c r="G97" s="67">
        <v>84.5</v>
      </c>
      <c r="H97" s="67">
        <v>38.03</v>
      </c>
      <c r="I97" s="67"/>
      <c r="J97" s="67"/>
      <c r="K97" s="67"/>
      <c r="L97" s="67"/>
      <c r="M97" s="67"/>
      <c r="N97" s="67"/>
      <c r="O97" s="67"/>
      <c r="P97" s="67"/>
      <c r="Q97" s="67"/>
      <c r="R97" s="67"/>
      <c r="S97" s="67"/>
      <c r="T97" s="67"/>
      <c r="U97" s="67" t="s">
        <v>619</v>
      </c>
      <c r="V97" s="67">
        <v>7</v>
      </c>
      <c r="W97" s="67">
        <v>7</v>
      </c>
      <c r="X97" s="67">
        <f>W97*0.45</f>
        <v>3.15</v>
      </c>
      <c r="Y97" s="67"/>
      <c r="Z97" s="67"/>
      <c r="AA97" s="67"/>
      <c r="AB97" s="67"/>
      <c r="AC97" s="67"/>
      <c r="AD97" s="67">
        <f>AC97+X97+H97</f>
        <v>41.18</v>
      </c>
      <c r="AE97" s="73"/>
    </row>
    <row r="98" spans="1:31" ht="28.8" x14ac:dyDescent="0.25">
      <c r="A98" s="67">
        <v>96</v>
      </c>
      <c r="B98" s="67">
        <v>2020211243</v>
      </c>
      <c r="C98" s="67" t="s">
        <v>336</v>
      </c>
      <c r="D98" s="67" t="s">
        <v>1042</v>
      </c>
      <c r="E98" s="67">
        <v>15528025831</v>
      </c>
      <c r="F98" s="67" t="s">
        <v>337</v>
      </c>
      <c r="G98" s="67">
        <v>83.65</v>
      </c>
      <c r="H98" s="67">
        <v>37.64</v>
      </c>
      <c r="I98" s="67"/>
      <c r="J98" s="67"/>
      <c r="K98" s="67"/>
      <c r="L98" s="67"/>
      <c r="M98" s="67"/>
      <c r="N98" s="67"/>
      <c r="O98" s="67"/>
      <c r="P98" s="67"/>
      <c r="Q98" s="67"/>
      <c r="R98" s="67"/>
      <c r="S98" s="67"/>
      <c r="T98" s="67"/>
      <c r="U98" s="67" t="s">
        <v>338</v>
      </c>
      <c r="V98" s="67">
        <v>7</v>
      </c>
      <c r="W98" s="67">
        <f>J98+L98+N98+P98+R98+T98+V98</f>
        <v>7</v>
      </c>
      <c r="X98" s="67">
        <f>W98*0.45</f>
        <v>3.15</v>
      </c>
      <c r="Y98" s="67"/>
      <c r="Z98" s="67"/>
      <c r="AA98" s="67" t="s">
        <v>339</v>
      </c>
      <c r="AB98" s="67">
        <v>3.5</v>
      </c>
      <c r="AC98" s="67">
        <f>AB98*0.1</f>
        <v>0.35000000000000003</v>
      </c>
      <c r="AD98" s="67">
        <f>H98+X98+AC98</f>
        <v>41.14</v>
      </c>
      <c r="AE98" s="64"/>
    </row>
    <row r="99" spans="1:31" ht="28.8" x14ac:dyDescent="0.25">
      <c r="A99" s="67">
        <v>97</v>
      </c>
      <c r="B99" s="67">
        <v>2020211354</v>
      </c>
      <c r="C99" s="67" t="s">
        <v>999</v>
      </c>
      <c r="D99" s="67" t="s">
        <v>1042</v>
      </c>
      <c r="E99" s="67">
        <v>18058656785</v>
      </c>
      <c r="F99" s="67" t="s">
        <v>168</v>
      </c>
      <c r="G99" s="67">
        <v>81.14</v>
      </c>
      <c r="H99" s="67">
        <v>36.51</v>
      </c>
      <c r="I99" s="67" t="s">
        <v>43</v>
      </c>
      <c r="J99" s="67"/>
      <c r="K99" s="67" t="s">
        <v>43</v>
      </c>
      <c r="L99" s="67"/>
      <c r="M99" s="67" t="s">
        <v>43</v>
      </c>
      <c r="N99" s="67"/>
      <c r="O99" s="67" t="s">
        <v>43</v>
      </c>
      <c r="P99" s="67"/>
      <c r="Q99" s="67" t="s">
        <v>43</v>
      </c>
      <c r="R99" s="67"/>
      <c r="S99" s="67" t="s">
        <v>43</v>
      </c>
      <c r="T99" s="67"/>
      <c r="U99" s="67" t="s">
        <v>1000</v>
      </c>
      <c r="V99" s="67">
        <v>10</v>
      </c>
      <c r="W99" s="67">
        <v>10</v>
      </c>
      <c r="X99" s="67">
        <v>4.5</v>
      </c>
      <c r="Y99" s="67" t="s">
        <v>1001</v>
      </c>
      <c r="Z99" s="67"/>
      <c r="AA99" s="67"/>
      <c r="AB99" s="67">
        <v>1</v>
      </c>
      <c r="AC99" s="67">
        <v>0.1</v>
      </c>
      <c r="AD99" s="67">
        <f>AC99+H99+X99</f>
        <v>41.11</v>
      </c>
      <c r="AE99" s="64"/>
    </row>
    <row r="100" spans="1:31" ht="28.8" x14ac:dyDescent="0.25">
      <c r="A100" s="67">
        <v>98</v>
      </c>
      <c r="B100" s="67" t="s">
        <v>920</v>
      </c>
      <c r="C100" s="67" t="s">
        <v>921</v>
      </c>
      <c r="D100" s="67" t="s">
        <v>1042</v>
      </c>
      <c r="E100" s="67" t="s">
        <v>922</v>
      </c>
      <c r="F100" s="67" t="s">
        <v>33</v>
      </c>
      <c r="G100" s="67">
        <v>86.47</v>
      </c>
      <c r="H100" s="67">
        <v>38.909999999999997</v>
      </c>
      <c r="I100" s="67" t="s">
        <v>43</v>
      </c>
      <c r="J100" s="67" t="s">
        <v>184</v>
      </c>
      <c r="K100" s="67" t="s">
        <v>43</v>
      </c>
      <c r="L100" s="67" t="s">
        <v>184</v>
      </c>
      <c r="M100" s="67" t="s">
        <v>43</v>
      </c>
      <c r="N100" s="67" t="s">
        <v>184</v>
      </c>
      <c r="O100" s="67" t="s">
        <v>43</v>
      </c>
      <c r="P100" s="67" t="s">
        <v>184</v>
      </c>
      <c r="Q100" s="67" t="s">
        <v>43</v>
      </c>
      <c r="R100" s="67" t="s">
        <v>184</v>
      </c>
      <c r="S100" s="67" t="s">
        <v>43</v>
      </c>
      <c r="T100" s="67" t="s">
        <v>184</v>
      </c>
      <c r="U100" s="67" t="s">
        <v>923</v>
      </c>
      <c r="V100" s="67">
        <v>4</v>
      </c>
      <c r="W100" s="67">
        <v>4</v>
      </c>
      <c r="X100" s="67">
        <v>1.8</v>
      </c>
      <c r="Y100" s="67" t="s">
        <v>924</v>
      </c>
      <c r="Z100" s="67" t="s">
        <v>799</v>
      </c>
      <c r="AA100" s="67" t="s">
        <v>799</v>
      </c>
      <c r="AB100" s="67">
        <v>1</v>
      </c>
      <c r="AC100" s="67">
        <v>0.1</v>
      </c>
      <c r="AD100" s="67">
        <f>H100+X100+AC100</f>
        <v>40.809999999999995</v>
      </c>
      <c r="AE100" s="64"/>
    </row>
    <row r="101" spans="1:31" ht="28.8" x14ac:dyDescent="0.25">
      <c r="A101" s="67">
        <v>99</v>
      </c>
      <c r="B101" s="67">
        <v>2020211297</v>
      </c>
      <c r="C101" s="67" t="s">
        <v>395</v>
      </c>
      <c r="D101" s="67" t="s">
        <v>1042</v>
      </c>
      <c r="E101" s="67">
        <v>15873828411</v>
      </c>
      <c r="F101" s="67" t="s">
        <v>396</v>
      </c>
      <c r="G101" s="67">
        <v>80.61</v>
      </c>
      <c r="H101" s="67">
        <v>36.270000000000003</v>
      </c>
      <c r="I101" s="67"/>
      <c r="J101" s="67"/>
      <c r="K101" s="67"/>
      <c r="L101" s="67"/>
      <c r="M101" s="67"/>
      <c r="N101" s="67"/>
      <c r="O101" s="67"/>
      <c r="P101" s="67"/>
      <c r="Q101" s="67"/>
      <c r="R101" s="67"/>
      <c r="S101" s="67"/>
      <c r="T101" s="67"/>
      <c r="U101" s="67" t="s">
        <v>397</v>
      </c>
      <c r="V101" s="67">
        <v>10</v>
      </c>
      <c r="W101" s="67">
        <v>10</v>
      </c>
      <c r="X101" s="67">
        <v>4.5</v>
      </c>
      <c r="Y101" s="67"/>
      <c r="Z101" s="67"/>
      <c r="AA101" s="67" t="s">
        <v>391</v>
      </c>
      <c r="AB101" s="67">
        <v>0</v>
      </c>
      <c r="AC101" s="67">
        <v>0</v>
      </c>
      <c r="AD101" s="67">
        <f>AC101+X101+H101</f>
        <v>40.770000000000003</v>
      </c>
      <c r="AE101" s="73"/>
    </row>
    <row r="102" spans="1:31" ht="28.8" x14ac:dyDescent="0.25">
      <c r="A102" s="67">
        <v>100</v>
      </c>
      <c r="B102" s="67">
        <v>2020211371</v>
      </c>
      <c r="C102" s="67" t="s">
        <v>768</v>
      </c>
      <c r="D102" s="67" t="s">
        <v>1042</v>
      </c>
      <c r="E102" s="67">
        <v>15528052665</v>
      </c>
      <c r="F102" s="67" t="s">
        <v>407</v>
      </c>
      <c r="G102" s="67">
        <v>83.6</v>
      </c>
      <c r="H102" s="67">
        <f>G102*0.45</f>
        <v>37.619999999999997</v>
      </c>
      <c r="I102" s="67"/>
      <c r="J102" s="67"/>
      <c r="K102" s="67"/>
      <c r="L102" s="67"/>
      <c r="M102" s="67"/>
      <c r="N102" s="67"/>
      <c r="O102" s="67"/>
      <c r="P102" s="67"/>
      <c r="Q102" s="67"/>
      <c r="R102" s="67"/>
      <c r="S102" s="67"/>
      <c r="T102" s="67"/>
      <c r="U102" s="67" t="s">
        <v>769</v>
      </c>
      <c r="V102" s="67">
        <v>7</v>
      </c>
      <c r="W102" s="67">
        <f>J102+L102+N102+P102+R102+T102+V102</f>
        <v>7</v>
      </c>
      <c r="X102" s="67">
        <f>W102*0.45</f>
        <v>3.15</v>
      </c>
      <c r="Y102" s="67"/>
      <c r="Z102" s="67"/>
      <c r="AA102" s="67"/>
      <c r="AB102" s="67"/>
      <c r="AC102" s="67">
        <f>AB102*0.1</f>
        <v>0</v>
      </c>
      <c r="AD102" s="67">
        <f>AC102+X102+H102</f>
        <v>40.769999999999996</v>
      </c>
      <c r="AE102" s="73"/>
    </row>
    <row r="103" spans="1:31" ht="28.8" x14ac:dyDescent="0.25">
      <c r="A103" s="67">
        <v>101</v>
      </c>
      <c r="B103" s="67" t="s">
        <v>878</v>
      </c>
      <c r="C103" s="67" t="s">
        <v>879</v>
      </c>
      <c r="D103" s="67" t="s">
        <v>1042</v>
      </c>
      <c r="E103" s="67" t="s">
        <v>880</v>
      </c>
      <c r="F103" s="67" t="s">
        <v>33</v>
      </c>
      <c r="G103" s="67">
        <v>86.46</v>
      </c>
      <c r="H103" s="67" t="s">
        <v>881</v>
      </c>
      <c r="I103" s="67" t="s">
        <v>43</v>
      </c>
      <c r="J103" s="67">
        <v>0</v>
      </c>
      <c r="K103" s="67" t="s">
        <v>43</v>
      </c>
      <c r="L103" s="67">
        <v>0</v>
      </c>
      <c r="M103" s="67" t="s">
        <v>43</v>
      </c>
      <c r="N103" s="67">
        <v>0</v>
      </c>
      <c r="O103" s="67" t="s">
        <v>43</v>
      </c>
      <c r="P103" s="67">
        <v>0</v>
      </c>
      <c r="Q103" s="67" t="s">
        <v>43</v>
      </c>
      <c r="R103" s="67">
        <v>0</v>
      </c>
      <c r="S103" s="67" t="s">
        <v>43</v>
      </c>
      <c r="T103" s="67">
        <v>0</v>
      </c>
      <c r="U103" s="67" t="s">
        <v>882</v>
      </c>
      <c r="V103" s="67" t="s">
        <v>883</v>
      </c>
      <c r="W103" s="67" t="s">
        <v>883</v>
      </c>
      <c r="X103" s="67" t="s">
        <v>884</v>
      </c>
      <c r="Y103" s="67" t="s">
        <v>799</v>
      </c>
      <c r="Z103" s="67" t="s">
        <v>799</v>
      </c>
      <c r="AA103" s="67" t="s">
        <v>799</v>
      </c>
      <c r="AB103" s="67" t="s">
        <v>184</v>
      </c>
      <c r="AC103" s="67" t="s">
        <v>184</v>
      </c>
      <c r="AD103" s="67">
        <f>H103+X103+AC103</f>
        <v>40.709999999999994</v>
      </c>
      <c r="AE103" s="73"/>
    </row>
    <row r="104" spans="1:31" ht="43.2" x14ac:dyDescent="0.25">
      <c r="A104" s="67">
        <v>102</v>
      </c>
      <c r="B104" s="67">
        <v>2020211299</v>
      </c>
      <c r="C104" s="67" t="s">
        <v>1002</v>
      </c>
      <c r="D104" s="67" t="s">
        <v>1042</v>
      </c>
      <c r="E104" s="67">
        <v>18172258316</v>
      </c>
      <c r="F104" s="67" t="s">
        <v>29</v>
      </c>
      <c r="G104" s="67">
        <v>83.12</v>
      </c>
      <c r="H104" s="67">
        <v>37.404000000000003</v>
      </c>
      <c r="I104" s="67" t="s">
        <v>43</v>
      </c>
      <c r="J104" s="67">
        <v>0</v>
      </c>
      <c r="K104" s="67" t="s">
        <v>43</v>
      </c>
      <c r="L104" s="67">
        <v>0</v>
      </c>
      <c r="M104" s="67" t="s">
        <v>43</v>
      </c>
      <c r="N104" s="67">
        <v>0</v>
      </c>
      <c r="O104" s="67" t="s">
        <v>43</v>
      </c>
      <c r="P104" s="67">
        <v>0</v>
      </c>
      <c r="Q104" s="67" t="s">
        <v>43</v>
      </c>
      <c r="R104" s="67">
        <v>0</v>
      </c>
      <c r="S104" s="67" t="s">
        <v>43</v>
      </c>
      <c r="T104" s="67">
        <v>0</v>
      </c>
      <c r="U104" s="67" t="s">
        <v>1003</v>
      </c>
      <c r="V104" s="67">
        <v>7</v>
      </c>
      <c r="W104" s="67">
        <v>7</v>
      </c>
      <c r="X104" s="67">
        <v>3.15</v>
      </c>
      <c r="Y104" s="67" t="s">
        <v>128</v>
      </c>
      <c r="Z104" s="67" t="s">
        <v>43</v>
      </c>
      <c r="AA104" s="67" t="s">
        <v>1004</v>
      </c>
      <c r="AB104" s="67">
        <v>1</v>
      </c>
      <c r="AC104" s="67">
        <v>0.1</v>
      </c>
      <c r="AD104" s="67">
        <f>AC104+H104+X104</f>
        <v>40.654000000000003</v>
      </c>
      <c r="AE104" s="73"/>
    </row>
    <row r="105" spans="1:31" x14ac:dyDescent="0.25">
      <c r="A105" s="67">
        <v>103</v>
      </c>
      <c r="B105" s="67">
        <v>2020211249</v>
      </c>
      <c r="C105" s="67" t="s">
        <v>405</v>
      </c>
      <c r="D105" s="67" t="s">
        <v>1042</v>
      </c>
      <c r="E105" s="67" t="s">
        <v>406</v>
      </c>
      <c r="F105" s="67" t="s">
        <v>407</v>
      </c>
      <c r="G105" s="67">
        <v>83.28</v>
      </c>
      <c r="H105" s="67">
        <v>37.479999999999997</v>
      </c>
      <c r="I105" s="67"/>
      <c r="J105" s="67"/>
      <c r="K105" s="67"/>
      <c r="L105" s="67"/>
      <c r="M105" s="67"/>
      <c r="N105" s="67"/>
      <c r="O105" s="67"/>
      <c r="P105" s="67"/>
      <c r="Q105" s="67"/>
      <c r="R105" s="67"/>
      <c r="S105" s="67"/>
      <c r="T105" s="67"/>
      <c r="U105" s="67" t="s">
        <v>408</v>
      </c>
      <c r="V105" s="67"/>
      <c r="W105" s="67">
        <v>7</v>
      </c>
      <c r="X105" s="67">
        <v>3.15</v>
      </c>
      <c r="Y105" s="67"/>
      <c r="Z105" s="67"/>
      <c r="AA105" s="67" t="s">
        <v>409</v>
      </c>
      <c r="AB105" s="67">
        <v>0</v>
      </c>
      <c r="AC105" s="67">
        <v>0</v>
      </c>
      <c r="AD105" s="67">
        <v>40.630000000000003</v>
      </c>
      <c r="AE105" s="73"/>
    </row>
    <row r="106" spans="1:31" ht="28.8" x14ac:dyDescent="0.25">
      <c r="A106" s="67">
        <v>104</v>
      </c>
      <c r="B106" s="67">
        <v>2020211280</v>
      </c>
      <c r="C106" s="67" t="s">
        <v>435</v>
      </c>
      <c r="D106" s="67" t="s">
        <v>1042</v>
      </c>
      <c r="E106" s="67">
        <v>17208281841</v>
      </c>
      <c r="F106" s="67" t="s">
        <v>436</v>
      </c>
      <c r="G106" s="67">
        <v>85.22</v>
      </c>
      <c r="H106" s="67">
        <v>38.348999999999997</v>
      </c>
      <c r="I106" s="67"/>
      <c r="J106" s="67"/>
      <c r="K106" s="67"/>
      <c r="L106" s="67"/>
      <c r="M106" s="67"/>
      <c r="N106" s="67"/>
      <c r="O106" s="67"/>
      <c r="P106" s="67"/>
      <c r="Q106" s="67"/>
      <c r="R106" s="67"/>
      <c r="S106" s="67"/>
      <c r="T106" s="67"/>
      <c r="U106" s="67" t="s">
        <v>437</v>
      </c>
      <c r="V106" s="67">
        <v>5</v>
      </c>
      <c r="W106" s="67">
        <v>5</v>
      </c>
      <c r="X106" s="67">
        <f>W106*0.45</f>
        <v>2.25</v>
      </c>
      <c r="Y106" s="67"/>
      <c r="Z106" s="67"/>
      <c r="AA106" s="67" t="s">
        <v>438</v>
      </c>
      <c r="AB106" s="67">
        <v>0</v>
      </c>
      <c r="AC106" s="67">
        <v>0</v>
      </c>
      <c r="AD106" s="67">
        <f>AC106+X106+H106</f>
        <v>40.598999999999997</v>
      </c>
      <c r="AE106" s="64"/>
    </row>
    <row r="107" spans="1:31" ht="100.8" x14ac:dyDescent="0.25">
      <c r="A107" s="67">
        <v>105</v>
      </c>
      <c r="B107" s="67">
        <v>2020211355</v>
      </c>
      <c r="C107" s="67" t="s">
        <v>649</v>
      </c>
      <c r="D107" s="67" t="s">
        <v>1042</v>
      </c>
      <c r="E107" s="67">
        <v>15528231685</v>
      </c>
      <c r="F107" s="67" t="s">
        <v>341</v>
      </c>
      <c r="G107" s="67">
        <v>89.93</v>
      </c>
      <c r="H107" s="67">
        <f>G107*0.45</f>
        <v>40.468500000000006</v>
      </c>
      <c r="I107" s="67"/>
      <c r="J107" s="67"/>
      <c r="K107" s="67"/>
      <c r="L107" s="67"/>
      <c r="M107" s="67"/>
      <c r="N107" s="67"/>
      <c r="O107" s="67"/>
      <c r="P107" s="67"/>
      <c r="Q107" s="67"/>
      <c r="R107" s="67"/>
      <c r="S107" s="67"/>
      <c r="T107" s="67"/>
      <c r="U107" s="67"/>
      <c r="V107" s="67"/>
      <c r="W107" s="67">
        <f>J107+L107+N107+P107+R107+T107+V107</f>
        <v>0</v>
      </c>
      <c r="X107" s="67">
        <f>W107*0.45</f>
        <v>0</v>
      </c>
      <c r="Y107" s="67"/>
      <c r="Z107" s="67"/>
      <c r="AA107" s="67" t="s">
        <v>650</v>
      </c>
      <c r="AB107" s="67">
        <v>0</v>
      </c>
      <c r="AC107" s="67">
        <f>AB107*0.1</f>
        <v>0</v>
      </c>
      <c r="AD107" s="67">
        <f>AC107+X107+H107</f>
        <v>40.468500000000006</v>
      </c>
      <c r="AE107" s="64"/>
    </row>
    <row r="108" spans="1:31" ht="28.8" x14ac:dyDescent="0.25">
      <c r="A108" s="67">
        <v>106</v>
      </c>
      <c r="B108" s="67" t="s">
        <v>869</v>
      </c>
      <c r="C108" s="67" t="s">
        <v>870</v>
      </c>
      <c r="D108" s="67" t="s">
        <v>1042</v>
      </c>
      <c r="E108" s="67" t="s">
        <v>871</v>
      </c>
      <c r="F108" s="67" t="s">
        <v>113</v>
      </c>
      <c r="G108" s="67">
        <v>89.52</v>
      </c>
      <c r="H108" s="67" t="s">
        <v>872</v>
      </c>
      <c r="I108" s="67" t="s">
        <v>43</v>
      </c>
      <c r="J108" s="67">
        <v>0</v>
      </c>
      <c r="K108" s="67" t="s">
        <v>43</v>
      </c>
      <c r="L108" s="67">
        <v>0</v>
      </c>
      <c r="M108" s="67" t="s">
        <v>43</v>
      </c>
      <c r="N108" s="67">
        <v>0</v>
      </c>
      <c r="O108" s="67" t="s">
        <v>43</v>
      </c>
      <c r="P108" s="67">
        <v>0</v>
      </c>
      <c r="Q108" s="67" t="s">
        <v>43</v>
      </c>
      <c r="R108" s="67">
        <v>0</v>
      </c>
      <c r="S108" s="67" t="s">
        <v>43</v>
      </c>
      <c r="T108" s="67">
        <v>0</v>
      </c>
      <c r="U108" s="67" t="s">
        <v>43</v>
      </c>
      <c r="V108" s="67">
        <v>0</v>
      </c>
      <c r="W108" s="67">
        <v>0</v>
      </c>
      <c r="X108" s="67">
        <v>0</v>
      </c>
      <c r="Y108" s="67" t="s">
        <v>873</v>
      </c>
      <c r="Z108" s="67" t="s">
        <v>799</v>
      </c>
      <c r="AA108" s="67" t="s">
        <v>799</v>
      </c>
      <c r="AB108" s="67">
        <v>1</v>
      </c>
      <c r="AC108" s="67">
        <v>0.1</v>
      </c>
      <c r="AD108" s="67">
        <f>H108+X108+AC108</f>
        <v>40.380000000000003</v>
      </c>
      <c r="AE108" s="64"/>
    </row>
    <row r="109" spans="1:31" ht="28.8" x14ac:dyDescent="0.25">
      <c r="A109" s="67">
        <v>107</v>
      </c>
      <c r="B109" s="67">
        <v>2020211279</v>
      </c>
      <c r="C109" s="67" t="s">
        <v>386</v>
      </c>
      <c r="D109" s="67" t="s">
        <v>1042</v>
      </c>
      <c r="E109" s="67">
        <v>17882218248</v>
      </c>
      <c r="F109" s="67" t="s">
        <v>48</v>
      </c>
      <c r="G109" s="67">
        <v>85.36</v>
      </c>
      <c r="H109" s="67">
        <f>G109*0.45</f>
        <v>38.411999999999999</v>
      </c>
      <c r="I109" s="67"/>
      <c r="J109" s="67"/>
      <c r="K109" s="67"/>
      <c r="L109" s="67"/>
      <c r="M109" s="67"/>
      <c r="N109" s="67"/>
      <c r="O109" s="67"/>
      <c r="P109" s="67"/>
      <c r="Q109" s="67"/>
      <c r="R109" s="67"/>
      <c r="S109" s="67"/>
      <c r="T109" s="67"/>
      <c r="U109" s="67" t="s">
        <v>387</v>
      </c>
      <c r="V109" s="67">
        <v>4</v>
      </c>
      <c r="W109" s="67">
        <v>4</v>
      </c>
      <c r="X109" s="67">
        <v>1.8</v>
      </c>
      <c r="Y109" s="67" t="s">
        <v>252</v>
      </c>
      <c r="Z109" s="67"/>
      <c r="AA109" s="67" t="s">
        <v>388</v>
      </c>
      <c r="AB109" s="67">
        <v>1.5</v>
      </c>
      <c r="AC109" s="67">
        <v>0.15</v>
      </c>
      <c r="AD109" s="67">
        <f>H109+X109+AC109</f>
        <v>40.361999999999995</v>
      </c>
      <c r="AE109" s="64"/>
    </row>
    <row r="110" spans="1:31" ht="28.8" x14ac:dyDescent="0.25">
      <c r="A110" s="67">
        <v>108</v>
      </c>
      <c r="B110" s="67">
        <v>2020211211</v>
      </c>
      <c r="C110" s="67" t="s">
        <v>773</v>
      </c>
      <c r="D110" s="67" t="s">
        <v>1042</v>
      </c>
      <c r="E110" s="67">
        <v>17844663098</v>
      </c>
      <c r="F110" s="67" t="s">
        <v>271</v>
      </c>
      <c r="G110" s="67">
        <v>85.16</v>
      </c>
      <c r="H110" s="67">
        <f>G110*0.45</f>
        <v>38.322000000000003</v>
      </c>
      <c r="I110" s="67"/>
      <c r="J110" s="67"/>
      <c r="K110" s="67"/>
      <c r="L110" s="67"/>
      <c r="M110" s="67"/>
      <c r="N110" s="67"/>
      <c r="O110" s="67"/>
      <c r="P110" s="67"/>
      <c r="Q110" s="67"/>
      <c r="R110" s="67"/>
      <c r="S110" s="67"/>
      <c r="T110" s="67"/>
      <c r="U110" s="67" t="s">
        <v>774</v>
      </c>
      <c r="V110" s="67">
        <v>4</v>
      </c>
      <c r="W110" s="67">
        <f>J110+L110+N110+P110+R110+T110+V110</f>
        <v>4</v>
      </c>
      <c r="X110" s="67">
        <f>W110*0.45</f>
        <v>1.8</v>
      </c>
      <c r="Y110" s="67"/>
      <c r="Z110" s="67"/>
      <c r="AA110" s="67"/>
      <c r="AB110" s="67"/>
      <c r="AC110" s="67">
        <f>AB110*0.1</f>
        <v>0</v>
      </c>
      <c r="AD110" s="67">
        <f>AC110+X110+H110</f>
        <v>40.122</v>
      </c>
      <c r="AE110" s="64"/>
    </row>
    <row r="111" spans="1:31" ht="28.8" x14ac:dyDescent="0.25">
      <c r="A111" s="67">
        <v>109</v>
      </c>
      <c r="B111" s="67">
        <v>2020211277</v>
      </c>
      <c r="C111" s="67" t="s">
        <v>996</v>
      </c>
      <c r="D111" s="67" t="s">
        <v>1042</v>
      </c>
      <c r="E111" s="67">
        <v>15066176031</v>
      </c>
      <c r="F111" s="67" t="s">
        <v>436</v>
      </c>
      <c r="G111" s="67">
        <v>84.51</v>
      </c>
      <c r="H111" s="67">
        <v>38.03</v>
      </c>
      <c r="I111" s="67" t="s">
        <v>997</v>
      </c>
      <c r="J111" s="67" t="s">
        <v>997</v>
      </c>
      <c r="K111" s="67" t="s">
        <v>997</v>
      </c>
      <c r="L111" s="67"/>
      <c r="M111" s="67" t="s">
        <v>997</v>
      </c>
      <c r="N111" s="67"/>
      <c r="O111" s="67" t="s">
        <v>997</v>
      </c>
      <c r="P111" s="67"/>
      <c r="Q111" s="67" t="s">
        <v>997</v>
      </c>
      <c r="R111" s="67"/>
      <c r="S111" s="67" t="s">
        <v>997</v>
      </c>
      <c r="T111" s="67"/>
      <c r="U111" s="67" t="s">
        <v>998</v>
      </c>
      <c r="V111" s="67">
        <v>4</v>
      </c>
      <c r="W111" s="67">
        <v>4</v>
      </c>
      <c r="X111" s="67">
        <f>W111*0.45</f>
        <v>1.8</v>
      </c>
      <c r="Y111" s="67" t="s">
        <v>997</v>
      </c>
      <c r="Z111" s="67" t="s">
        <v>997</v>
      </c>
      <c r="AA111" s="67" t="s">
        <v>997</v>
      </c>
      <c r="AB111" s="67"/>
      <c r="AC111" s="67"/>
      <c r="AD111" s="67">
        <f>AC111+H111+X111</f>
        <v>39.83</v>
      </c>
      <c r="AE111" s="64"/>
    </row>
    <row r="112" spans="1:31" ht="43.2" x14ac:dyDescent="0.25">
      <c r="A112" s="67">
        <v>110</v>
      </c>
      <c r="B112" s="67">
        <v>2020211397</v>
      </c>
      <c r="C112" s="67" t="s">
        <v>340</v>
      </c>
      <c r="D112" s="67" t="s">
        <v>1042</v>
      </c>
      <c r="E112" s="67">
        <v>18328204456</v>
      </c>
      <c r="F112" s="67" t="s">
        <v>341</v>
      </c>
      <c r="G112" s="67">
        <v>87.42</v>
      </c>
      <c r="H112" s="67">
        <v>39.340000000000003</v>
      </c>
      <c r="I112" s="67"/>
      <c r="J112" s="67"/>
      <c r="K112" s="67"/>
      <c r="L112" s="67"/>
      <c r="M112" s="67"/>
      <c r="N112" s="67"/>
      <c r="O112" s="67"/>
      <c r="P112" s="67"/>
      <c r="Q112" s="67"/>
      <c r="R112" s="67"/>
      <c r="S112" s="67"/>
      <c r="T112" s="67"/>
      <c r="U112" s="67"/>
      <c r="V112" s="67"/>
      <c r="W112" s="67"/>
      <c r="X112" s="67"/>
      <c r="Y112" s="67"/>
      <c r="Z112" s="67"/>
      <c r="AA112" s="67" t="s">
        <v>342</v>
      </c>
      <c r="AB112" s="67">
        <v>4.75</v>
      </c>
      <c r="AC112" s="67">
        <f>AB112*0.1</f>
        <v>0.47500000000000003</v>
      </c>
      <c r="AD112" s="67">
        <f>H112+X112+AC112</f>
        <v>39.815000000000005</v>
      </c>
      <c r="AE112" s="64"/>
    </row>
    <row r="113" spans="1:31" x14ac:dyDescent="0.25">
      <c r="A113" s="67">
        <v>111</v>
      </c>
      <c r="B113" s="67" t="s">
        <v>841</v>
      </c>
      <c r="C113" s="67" t="s">
        <v>842</v>
      </c>
      <c r="D113" s="67" t="s">
        <v>1042</v>
      </c>
      <c r="E113" s="67" t="s">
        <v>843</v>
      </c>
      <c r="F113" s="67" t="s">
        <v>80</v>
      </c>
      <c r="G113" s="67">
        <v>88.32</v>
      </c>
      <c r="H113" s="67" t="s">
        <v>844</v>
      </c>
      <c r="I113" s="67" t="s">
        <v>43</v>
      </c>
      <c r="J113" s="67">
        <v>0</v>
      </c>
      <c r="K113" s="67" t="s">
        <v>43</v>
      </c>
      <c r="L113" s="67">
        <v>0</v>
      </c>
      <c r="M113" s="67" t="s">
        <v>43</v>
      </c>
      <c r="N113" s="67">
        <v>0</v>
      </c>
      <c r="O113" s="67" t="s">
        <v>43</v>
      </c>
      <c r="P113" s="67">
        <v>0</v>
      </c>
      <c r="Q113" s="67" t="s">
        <v>43</v>
      </c>
      <c r="R113" s="67">
        <v>0</v>
      </c>
      <c r="S113" s="67" t="s">
        <v>43</v>
      </c>
      <c r="T113" s="67">
        <v>0</v>
      </c>
      <c r="U113" s="67" t="s">
        <v>43</v>
      </c>
      <c r="V113" s="67">
        <v>0</v>
      </c>
      <c r="W113" s="67">
        <v>0</v>
      </c>
      <c r="X113" s="67">
        <v>0</v>
      </c>
      <c r="Y113" s="67" t="s">
        <v>799</v>
      </c>
      <c r="Z113" s="67" t="s">
        <v>799</v>
      </c>
      <c r="AA113" s="67" t="s">
        <v>799</v>
      </c>
      <c r="AB113" s="67">
        <v>0</v>
      </c>
      <c r="AC113" s="67">
        <f>0*0.1</f>
        <v>0</v>
      </c>
      <c r="AD113" s="67">
        <f>H113+X113+AC113</f>
        <v>39.74</v>
      </c>
      <c r="AE113" s="64"/>
    </row>
    <row r="114" spans="1:31" x14ac:dyDescent="0.25">
      <c r="A114" s="67">
        <v>112</v>
      </c>
      <c r="B114" s="67">
        <v>2020211286</v>
      </c>
      <c r="C114" s="67" t="s">
        <v>515</v>
      </c>
      <c r="D114" s="67" t="s">
        <v>1042</v>
      </c>
      <c r="E114" s="67">
        <v>18227892982</v>
      </c>
      <c r="F114" s="67" t="s">
        <v>319</v>
      </c>
      <c r="G114" s="67">
        <v>88.1</v>
      </c>
      <c r="H114" s="67">
        <v>39.645000000000003</v>
      </c>
      <c r="I114" s="67"/>
      <c r="J114" s="67"/>
      <c r="K114" s="67"/>
      <c r="L114" s="67"/>
      <c r="M114" s="67"/>
      <c r="N114" s="67"/>
      <c r="O114" s="67"/>
      <c r="P114" s="67"/>
      <c r="Q114" s="67"/>
      <c r="R114" s="67"/>
      <c r="S114" s="67"/>
      <c r="T114" s="67"/>
      <c r="U114" s="67"/>
      <c r="V114" s="67"/>
      <c r="W114" s="67"/>
      <c r="X114" s="67"/>
      <c r="Y114" s="67"/>
      <c r="Z114" s="67"/>
      <c r="AA114" s="67"/>
      <c r="AB114" s="67"/>
      <c r="AC114" s="67"/>
      <c r="AD114" s="67">
        <f>X114+H114+AC114</f>
        <v>39.645000000000003</v>
      </c>
      <c r="AE114" s="75"/>
    </row>
    <row r="115" spans="1:31" ht="57.6" x14ac:dyDescent="0.25">
      <c r="A115" s="67">
        <v>113</v>
      </c>
      <c r="B115" s="67">
        <v>2020211285</v>
      </c>
      <c r="C115" s="67" t="s">
        <v>660</v>
      </c>
      <c r="D115" s="67" t="s">
        <v>1042</v>
      </c>
      <c r="E115" s="67">
        <v>13243276086</v>
      </c>
      <c r="F115" s="67" t="s">
        <v>319</v>
      </c>
      <c r="G115" s="67">
        <v>88.06</v>
      </c>
      <c r="H115" s="67">
        <f>G115*0.45</f>
        <v>39.627000000000002</v>
      </c>
      <c r="I115" s="67"/>
      <c r="J115" s="67"/>
      <c r="K115" s="67"/>
      <c r="L115" s="67"/>
      <c r="M115" s="67"/>
      <c r="N115" s="67"/>
      <c r="O115" s="67"/>
      <c r="P115" s="67"/>
      <c r="Q115" s="67"/>
      <c r="R115" s="67"/>
      <c r="S115" s="67"/>
      <c r="T115" s="67"/>
      <c r="U115" s="67"/>
      <c r="V115" s="67"/>
      <c r="W115" s="67">
        <f>J115+L115+N115+P115+R115+T115+V115</f>
        <v>0</v>
      </c>
      <c r="X115" s="67">
        <f>W115*0.45</f>
        <v>0</v>
      </c>
      <c r="Y115" s="67"/>
      <c r="Z115" s="67"/>
      <c r="AA115" s="67" t="s">
        <v>661</v>
      </c>
      <c r="AB115" s="67">
        <v>0</v>
      </c>
      <c r="AC115" s="67">
        <f>AB115*0.1</f>
        <v>0</v>
      </c>
      <c r="AD115" s="67">
        <f>AC115+X115+H115</f>
        <v>39.627000000000002</v>
      </c>
      <c r="AE115" s="64"/>
    </row>
    <row r="116" spans="1:31" ht="100.8" x14ac:dyDescent="0.25">
      <c r="A116" s="67">
        <v>114</v>
      </c>
      <c r="B116" s="67">
        <v>2020211246</v>
      </c>
      <c r="C116" s="67" t="s">
        <v>548</v>
      </c>
      <c r="D116" s="67" t="s">
        <v>1042</v>
      </c>
      <c r="E116" s="67">
        <v>15528072967</v>
      </c>
      <c r="F116" s="67" t="s">
        <v>549</v>
      </c>
      <c r="G116" s="67">
        <v>87.32</v>
      </c>
      <c r="H116" s="67">
        <v>39.293999999999997</v>
      </c>
      <c r="I116" s="67"/>
      <c r="J116" s="67"/>
      <c r="K116" s="67"/>
      <c r="L116" s="67"/>
      <c r="M116" s="67"/>
      <c r="N116" s="67"/>
      <c r="O116" s="67"/>
      <c r="P116" s="67"/>
      <c r="Q116" s="67"/>
      <c r="R116" s="67"/>
      <c r="S116" s="67"/>
      <c r="T116" s="67"/>
      <c r="U116" s="67"/>
      <c r="V116" s="67"/>
      <c r="W116" s="67"/>
      <c r="X116" s="67"/>
      <c r="Y116" s="67" t="s">
        <v>550</v>
      </c>
      <c r="Z116" s="67"/>
      <c r="AA116" s="67"/>
      <c r="AB116" s="67">
        <v>3</v>
      </c>
      <c r="AC116" s="67">
        <v>0.3</v>
      </c>
      <c r="AD116" s="67">
        <f>X116+H116+AC116</f>
        <v>39.593999999999994</v>
      </c>
      <c r="AE116" s="75"/>
    </row>
    <row r="117" spans="1:31" x14ac:dyDescent="0.25">
      <c r="A117" s="67">
        <v>115</v>
      </c>
      <c r="B117" s="67">
        <v>2020211309</v>
      </c>
      <c r="C117" s="67" t="s">
        <v>632</v>
      </c>
      <c r="D117" s="67" t="s">
        <v>1042</v>
      </c>
      <c r="E117" s="67">
        <v>17628023848</v>
      </c>
      <c r="F117" s="67" t="s">
        <v>324</v>
      </c>
      <c r="G117" s="67">
        <v>87.84</v>
      </c>
      <c r="H117" s="67">
        <v>39.53</v>
      </c>
      <c r="I117" s="67"/>
      <c r="J117" s="67"/>
      <c r="K117" s="67"/>
      <c r="L117" s="67"/>
      <c r="M117" s="67"/>
      <c r="N117" s="67"/>
      <c r="O117" s="67"/>
      <c r="P117" s="67"/>
      <c r="Q117" s="67"/>
      <c r="R117" s="67"/>
      <c r="S117" s="67"/>
      <c r="T117" s="67"/>
      <c r="U117" s="67"/>
      <c r="V117" s="67"/>
      <c r="W117" s="67"/>
      <c r="X117" s="67"/>
      <c r="Y117" s="67"/>
      <c r="Z117" s="67"/>
      <c r="AA117" s="67"/>
      <c r="AB117" s="67"/>
      <c r="AC117" s="67"/>
      <c r="AD117" s="67">
        <f>AC117+X117+H117</f>
        <v>39.53</v>
      </c>
      <c r="AE117" s="64"/>
    </row>
    <row r="118" spans="1:31" ht="28.8" x14ac:dyDescent="0.25">
      <c r="A118" s="67">
        <v>116</v>
      </c>
      <c r="B118" s="67">
        <v>2020211313</v>
      </c>
      <c r="C118" s="67" t="s">
        <v>631</v>
      </c>
      <c r="D118" s="67" t="s">
        <v>1042</v>
      </c>
      <c r="E118" s="67">
        <v>15828560634</v>
      </c>
      <c r="F118" s="67" t="s">
        <v>324</v>
      </c>
      <c r="G118" s="67">
        <v>87.36</v>
      </c>
      <c r="H118" s="67">
        <v>39.32</v>
      </c>
      <c r="I118" s="67"/>
      <c r="J118" s="67"/>
      <c r="K118" s="67"/>
      <c r="L118" s="67"/>
      <c r="M118" s="67"/>
      <c r="N118" s="67"/>
      <c r="O118" s="67"/>
      <c r="P118" s="67"/>
      <c r="Q118" s="67"/>
      <c r="R118" s="67"/>
      <c r="S118" s="67"/>
      <c r="T118" s="67"/>
      <c r="U118" s="67"/>
      <c r="V118" s="67"/>
      <c r="W118" s="67"/>
      <c r="X118" s="67"/>
      <c r="Y118" s="67" t="s">
        <v>523</v>
      </c>
      <c r="Z118" s="67"/>
      <c r="AA118" s="67"/>
      <c r="AB118" s="67">
        <v>1</v>
      </c>
      <c r="AC118" s="67">
        <v>0.1</v>
      </c>
      <c r="AD118" s="67">
        <f>AC118+X118+H118</f>
        <v>39.42</v>
      </c>
      <c r="AE118" s="64"/>
    </row>
    <row r="119" spans="1:31" ht="43.2" x14ac:dyDescent="0.25">
      <c r="A119" s="67">
        <v>117</v>
      </c>
      <c r="B119" s="67">
        <v>2020211386</v>
      </c>
      <c r="C119" s="67" t="s">
        <v>446</v>
      </c>
      <c r="D119" s="67" t="s">
        <v>1042</v>
      </c>
      <c r="E119" s="67">
        <v>13378578228</v>
      </c>
      <c r="F119" s="67" t="s">
        <v>447</v>
      </c>
      <c r="G119" s="67">
        <v>86.06</v>
      </c>
      <c r="H119" s="67">
        <v>38.729999999999997</v>
      </c>
      <c r="I119" s="67"/>
      <c r="J119" s="67"/>
      <c r="K119" s="67"/>
      <c r="L119" s="67"/>
      <c r="M119" s="67"/>
      <c r="N119" s="67"/>
      <c r="O119" s="67"/>
      <c r="P119" s="67"/>
      <c r="Q119" s="67"/>
      <c r="R119" s="67"/>
      <c r="S119" s="67"/>
      <c r="T119" s="67"/>
      <c r="U119" s="67"/>
      <c r="V119" s="67"/>
      <c r="W119" s="67"/>
      <c r="X119" s="67"/>
      <c r="Y119" s="67" t="s">
        <v>448</v>
      </c>
      <c r="Z119" s="67" t="s">
        <v>449</v>
      </c>
      <c r="AA119" s="67" t="s">
        <v>450</v>
      </c>
      <c r="AB119" s="67">
        <v>6</v>
      </c>
      <c r="AC119" s="67">
        <v>0.6</v>
      </c>
      <c r="AD119" s="67">
        <f>AC119+X119+H119</f>
        <v>39.33</v>
      </c>
      <c r="AE119" s="64"/>
    </row>
    <row r="120" spans="1:31" ht="28.8" x14ac:dyDescent="0.25">
      <c r="A120" s="67">
        <v>118</v>
      </c>
      <c r="B120" s="67">
        <v>2020211343</v>
      </c>
      <c r="C120" s="67" t="s">
        <v>777</v>
      </c>
      <c r="D120" s="67" t="s">
        <v>1042</v>
      </c>
      <c r="E120" s="67">
        <v>15222005195</v>
      </c>
      <c r="F120" s="67" t="s">
        <v>447</v>
      </c>
      <c r="G120" s="67">
        <v>86.78</v>
      </c>
      <c r="H120" s="67">
        <f>G120*0.45</f>
        <v>39.051000000000002</v>
      </c>
      <c r="I120" s="67"/>
      <c r="J120" s="67"/>
      <c r="K120" s="67"/>
      <c r="L120" s="67"/>
      <c r="M120" s="67"/>
      <c r="N120" s="67"/>
      <c r="O120" s="67"/>
      <c r="P120" s="67"/>
      <c r="Q120" s="67"/>
      <c r="R120" s="67"/>
      <c r="S120" s="67"/>
      <c r="T120" s="67"/>
      <c r="U120" s="67"/>
      <c r="V120" s="67"/>
      <c r="W120" s="67">
        <f>J120+L120+N120+P120+R120+T120+V120</f>
        <v>0</v>
      </c>
      <c r="X120" s="67">
        <f>W120*0.45</f>
        <v>0</v>
      </c>
      <c r="Y120" s="67" t="s">
        <v>778</v>
      </c>
      <c r="Z120" s="67"/>
      <c r="AA120" s="67" t="s">
        <v>779</v>
      </c>
      <c r="AB120" s="67">
        <v>2.75</v>
      </c>
      <c r="AC120" s="67">
        <f>AB120*0.1</f>
        <v>0.27500000000000002</v>
      </c>
      <c r="AD120" s="67">
        <f>AC120+X120+H120</f>
        <v>39.326000000000001</v>
      </c>
      <c r="AE120" s="64"/>
    </row>
    <row r="121" spans="1:31" ht="28.8" x14ac:dyDescent="0.25">
      <c r="A121" s="67">
        <v>119</v>
      </c>
      <c r="B121" s="67">
        <v>2020211333</v>
      </c>
      <c r="C121" s="67" t="s">
        <v>497</v>
      </c>
      <c r="D121" s="67" t="s">
        <v>1042</v>
      </c>
      <c r="E121" s="67">
        <v>13537631654</v>
      </c>
      <c r="F121" s="67" t="s">
        <v>498</v>
      </c>
      <c r="G121" s="67">
        <v>86.48</v>
      </c>
      <c r="H121" s="67">
        <v>38.92</v>
      </c>
      <c r="I121" s="67"/>
      <c r="J121" s="67"/>
      <c r="K121" s="67"/>
      <c r="L121" s="67"/>
      <c r="M121" s="67"/>
      <c r="N121" s="67"/>
      <c r="O121" s="67"/>
      <c r="P121" s="67"/>
      <c r="Q121" s="67"/>
      <c r="R121" s="67"/>
      <c r="S121" s="67"/>
      <c r="T121" s="67"/>
      <c r="U121" s="67" t="s">
        <v>499</v>
      </c>
      <c r="V121" s="67">
        <v>0</v>
      </c>
      <c r="W121" s="67">
        <v>0</v>
      </c>
      <c r="X121" s="67">
        <v>0</v>
      </c>
      <c r="Y121" s="67" t="s">
        <v>500</v>
      </c>
      <c r="Z121" s="67"/>
      <c r="AA121" s="67" t="s">
        <v>501</v>
      </c>
      <c r="AB121" s="67">
        <v>4</v>
      </c>
      <c r="AC121" s="67">
        <v>0.4</v>
      </c>
      <c r="AD121" s="67">
        <f>X121+H121+AC121</f>
        <v>39.32</v>
      </c>
      <c r="AE121" s="76"/>
    </row>
    <row r="122" spans="1:31" ht="28.8" x14ac:dyDescent="0.25">
      <c r="A122" s="67">
        <v>120</v>
      </c>
      <c r="B122" s="67">
        <v>2020211281</v>
      </c>
      <c r="C122" s="67" t="s">
        <v>780</v>
      </c>
      <c r="D122" s="67" t="s">
        <v>1042</v>
      </c>
      <c r="E122" s="67">
        <v>15528170770</v>
      </c>
      <c r="F122" s="67" t="s">
        <v>412</v>
      </c>
      <c r="G122" s="67">
        <v>80.33</v>
      </c>
      <c r="H122" s="67">
        <f>G122*0.45</f>
        <v>36.148499999999999</v>
      </c>
      <c r="I122" s="67"/>
      <c r="J122" s="67"/>
      <c r="K122" s="67"/>
      <c r="L122" s="67"/>
      <c r="M122" s="67"/>
      <c r="N122" s="67"/>
      <c r="O122" s="67"/>
      <c r="P122" s="67"/>
      <c r="Q122" s="67"/>
      <c r="R122" s="67"/>
      <c r="S122" s="67"/>
      <c r="T122" s="67"/>
      <c r="U122" s="67" t="s">
        <v>781</v>
      </c>
      <c r="V122" s="67">
        <v>7</v>
      </c>
      <c r="W122" s="67">
        <f>J122+L122+N122+P122+R122+T122+V122</f>
        <v>7</v>
      </c>
      <c r="X122" s="67">
        <f>W122*0.45</f>
        <v>3.15</v>
      </c>
      <c r="Y122" s="67"/>
      <c r="Z122" s="67"/>
      <c r="AA122" s="67"/>
      <c r="AB122" s="67"/>
      <c r="AC122" s="67">
        <f>AB122*0.1</f>
        <v>0</v>
      </c>
      <c r="AD122" s="67">
        <f>AC122+X122+H122</f>
        <v>39.298499999999997</v>
      </c>
      <c r="AE122" s="64"/>
    </row>
    <row r="123" spans="1:31" ht="115.2" x14ac:dyDescent="0.25">
      <c r="A123" s="67">
        <v>121</v>
      </c>
      <c r="B123" s="67">
        <v>2020211322</v>
      </c>
      <c r="C123" s="67" t="s">
        <v>343</v>
      </c>
      <c r="D123" s="67" t="s">
        <v>1042</v>
      </c>
      <c r="E123" s="67">
        <v>17844663097</v>
      </c>
      <c r="F123" s="67" t="s">
        <v>304</v>
      </c>
      <c r="G123" s="67">
        <v>81.61</v>
      </c>
      <c r="H123" s="67">
        <v>36.724499999999999</v>
      </c>
      <c r="I123" s="67"/>
      <c r="J123" s="67"/>
      <c r="K123" s="67"/>
      <c r="L123" s="67"/>
      <c r="M123" s="67"/>
      <c r="N123" s="67"/>
      <c r="O123" s="67"/>
      <c r="P123" s="67"/>
      <c r="Q123" s="67"/>
      <c r="R123" s="67"/>
      <c r="S123" s="67"/>
      <c r="T123" s="67"/>
      <c r="U123" s="67" t="s">
        <v>344</v>
      </c>
      <c r="V123" s="67">
        <v>5</v>
      </c>
      <c r="W123" s="67">
        <v>5</v>
      </c>
      <c r="X123" s="67">
        <v>2.25</v>
      </c>
      <c r="Y123" s="67" t="s">
        <v>345</v>
      </c>
      <c r="Z123" s="67"/>
      <c r="AA123" s="67" t="s">
        <v>346</v>
      </c>
      <c r="AB123" s="67">
        <v>2.5</v>
      </c>
      <c r="AC123" s="67">
        <f>AB123*0.1</f>
        <v>0.25</v>
      </c>
      <c r="AD123" s="67">
        <f>H123+X123+AC123</f>
        <v>39.224499999999999</v>
      </c>
      <c r="AE123" s="64"/>
    </row>
    <row r="124" spans="1:31" ht="28.8" x14ac:dyDescent="0.25">
      <c r="A124" s="67">
        <v>122</v>
      </c>
      <c r="B124" s="67">
        <v>2020211292</v>
      </c>
      <c r="C124" s="67" t="s">
        <v>666</v>
      </c>
      <c r="D124" s="67" t="s">
        <v>1042</v>
      </c>
      <c r="E124" s="67">
        <v>18349328550</v>
      </c>
      <c r="F124" s="67" t="s">
        <v>517</v>
      </c>
      <c r="G124" s="67">
        <v>87.11</v>
      </c>
      <c r="H124" s="67">
        <f>G124*0.45</f>
        <v>39.1995</v>
      </c>
      <c r="I124" s="67"/>
      <c r="J124" s="67"/>
      <c r="K124" s="67"/>
      <c r="L124" s="67"/>
      <c r="M124" s="67"/>
      <c r="N124" s="67"/>
      <c r="O124" s="67"/>
      <c r="P124" s="67"/>
      <c r="Q124" s="67"/>
      <c r="R124" s="67"/>
      <c r="S124" s="67"/>
      <c r="T124" s="67"/>
      <c r="U124" s="67"/>
      <c r="V124" s="67"/>
      <c r="W124" s="67">
        <f>J124+L124+N124+P124+R124+T124+V124</f>
        <v>0</v>
      </c>
      <c r="X124" s="67">
        <f>W124*0.45</f>
        <v>0</v>
      </c>
      <c r="Y124" s="67"/>
      <c r="Z124" s="67"/>
      <c r="AA124" s="67" t="s">
        <v>667</v>
      </c>
      <c r="AB124" s="67">
        <v>0</v>
      </c>
      <c r="AC124" s="67">
        <f>AB124*0.1</f>
        <v>0</v>
      </c>
      <c r="AD124" s="67">
        <f>AC124+X124+H124</f>
        <v>39.1995</v>
      </c>
      <c r="AE124" s="64"/>
    </row>
    <row r="125" spans="1:31" x14ac:dyDescent="0.25">
      <c r="A125" s="67">
        <v>123</v>
      </c>
      <c r="B125" s="67">
        <v>2020211314</v>
      </c>
      <c r="C125" s="67" t="s">
        <v>1005</v>
      </c>
      <c r="D125" s="67" t="s">
        <v>1042</v>
      </c>
      <c r="E125" s="67">
        <v>13118370737</v>
      </c>
      <c r="F125" s="67" t="s">
        <v>341</v>
      </c>
      <c r="G125" s="67">
        <v>87.1</v>
      </c>
      <c r="H125" s="67">
        <v>39.195</v>
      </c>
      <c r="I125" s="67"/>
      <c r="J125" s="67"/>
      <c r="K125" s="67"/>
      <c r="L125" s="67"/>
      <c r="M125" s="67"/>
      <c r="N125" s="67"/>
      <c r="O125" s="67"/>
      <c r="P125" s="67"/>
      <c r="Q125" s="67"/>
      <c r="R125" s="67"/>
      <c r="S125" s="67"/>
      <c r="T125" s="67"/>
      <c r="U125" s="67"/>
      <c r="V125" s="67"/>
      <c r="W125" s="67">
        <v>0</v>
      </c>
      <c r="X125" s="67">
        <v>0</v>
      </c>
      <c r="Y125" s="67"/>
      <c r="Z125" s="67"/>
      <c r="AA125" s="67"/>
      <c r="AB125" s="67">
        <v>0</v>
      </c>
      <c r="AC125" s="67">
        <v>0</v>
      </c>
      <c r="AD125" s="67">
        <f>AC125+H125+X125</f>
        <v>39.195</v>
      </c>
      <c r="AE125" s="64"/>
    </row>
    <row r="126" spans="1:31" ht="72" x14ac:dyDescent="0.25">
      <c r="A126" s="67">
        <v>124</v>
      </c>
      <c r="B126" s="67">
        <v>2020211248</v>
      </c>
      <c r="C126" s="67" t="s">
        <v>782</v>
      </c>
      <c r="D126" s="67" t="s">
        <v>1042</v>
      </c>
      <c r="E126" s="67">
        <v>13882983991</v>
      </c>
      <c r="F126" s="67" t="s">
        <v>98</v>
      </c>
      <c r="G126" s="67">
        <v>86.93</v>
      </c>
      <c r="H126" s="67">
        <f>G126*0.45</f>
        <v>39.118500000000004</v>
      </c>
      <c r="I126" s="67"/>
      <c r="J126" s="67"/>
      <c r="K126" s="67"/>
      <c r="L126" s="67"/>
      <c r="M126" s="67"/>
      <c r="N126" s="67"/>
      <c r="O126" s="67"/>
      <c r="P126" s="67"/>
      <c r="Q126" s="67" t="s">
        <v>783</v>
      </c>
      <c r="R126" s="67">
        <v>0.1</v>
      </c>
      <c r="S126" s="67"/>
      <c r="T126" s="67"/>
      <c r="U126" s="67"/>
      <c r="V126" s="67"/>
      <c r="W126" s="67">
        <f>J126+L126+N126+P126+R126+T126+V126</f>
        <v>0.1</v>
      </c>
      <c r="X126" s="67">
        <f>W126*0.45</f>
        <v>4.5000000000000005E-2</v>
      </c>
      <c r="Y126" s="67"/>
      <c r="Z126" s="67"/>
      <c r="AA126" s="67"/>
      <c r="AB126" s="67"/>
      <c r="AC126" s="67">
        <f>AB126*0.1</f>
        <v>0</v>
      </c>
      <c r="AD126" s="67">
        <f>AC126+X126+H126</f>
        <v>39.163500000000006</v>
      </c>
      <c r="AE126" s="64"/>
    </row>
    <row r="127" spans="1:31" ht="28.8" x14ac:dyDescent="0.25">
      <c r="A127" s="67">
        <v>125</v>
      </c>
      <c r="B127" s="67">
        <v>2020211258</v>
      </c>
      <c r="C127" s="67" t="s">
        <v>394</v>
      </c>
      <c r="D127" s="67" t="s">
        <v>1042</v>
      </c>
      <c r="E127" s="67">
        <v>18633140823</v>
      </c>
      <c r="F127" s="67" t="s">
        <v>319</v>
      </c>
      <c r="G127" s="67">
        <v>87.03</v>
      </c>
      <c r="H127" s="67">
        <f>G127*0.45</f>
        <v>39.163499999999999</v>
      </c>
      <c r="I127" s="67"/>
      <c r="J127" s="67"/>
      <c r="K127" s="67"/>
      <c r="L127" s="67"/>
      <c r="M127" s="67"/>
      <c r="N127" s="67"/>
      <c r="O127" s="67"/>
      <c r="P127" s="67"/>
      <c r="Q127" s="67"/>
      <c r="R127" s="67"/>
      <c r="S127" s="67"/>
      <c r="T127" s="67"/>
      <c r="U127" s="67"/>
      <c r="V127" s="67"/>
      <c r="W127" s="67"/>
      <c r="X127" s="67"/>
      <c r="Y127" s="67"/>
      <c r="Z127" s="67"/>
      <c r="AA127" s="67" t="s">
        <v>391</v>
      </c>
      <c r="AB127" s="67">
        <v>0</v>
      </c>
      <c r="AC127" s="67">
        <v>0</v>
      </c>
      <c r="AD127" s="67">
        <v>39.159999999999997</v>
      </c>
      <c r="AE127" s="64"/>
    </row>
    <row r="128" spans="1:31" ht="72" x14ac:dyDescent="0.25">
      <c r="A128" s="67">
        <v>126</v>
      </c>
      <c r="B128" s="67">
        <v>2020211380</v>
      </c>
      <c r="C128" s="67" t="s">
        <v>1041</v>
      </c>
      <c r="D128" s="67" t="s">
        <v>1042</v>
      </c>
      <c r="E128" s="67">
        <v>13615267402</v>
      </c>
      <c r="F128" s="67" t="s">
        <v>98</v>
      </c>
      <c r="G128" s="67">
        <v>87</v>
      </c>
      <c r="H128" s="67">
        <v>39.15</v>
      </c>
      <c r="I128" s="67"/>
      <c r="J128" s="67"/>
      <c r="K128" s="67"/>
      <c r="L128" s="67"/>
      <c r="M128" s="67"/>
      <c r="N128" s="67"/>
      <c r="O128" s="67"/>
      <c r="P128" s="67"/>
      <c r="Q128" s="67" t="s">
        <v>428</v>
      </c>
      <c r="R128" s="67"/>
      <c r="S128" s="67"/>
      <c r="T128" s="67"/>
      <c r="U128" s="67"/>
      <c r="V128" s="67"/>
      <c r="W128" s="67">
        <v>0</v>
      </c>
      <c r="X128" s="67">
        <v>0</v>
      </c>
      <c r="Y128" s="67"/>
      <c r="Z128" s="67"/>
      <c r="AA128" s="67" t="s">
        <v>429</v>
      </c>
      <c r="AB128" s="67">
        <v>0</v>
      </c>
      <c r="AC128" s="67">
        <v>0</v>
      </c>
      <c r="AD128" s="67">
        <f>H128+X128+AB128</f>
        <v>39.15</v>
      </c>
      <c r="AE128" s="64"/>
    </row>
    <row r="129" spans="1:31" ht="86.4" x14ac:dyDescent="0.25">
      <c r="A129" s="67">
        <v>127</v>
      </c>
      <c r="B129" s="67">
        <v>2020211284</v>
      </c>
      <c r="C129" s="67" t="s">
        <v>636</v>
      </c>
      <c r="D129" s="67" t="s">
        <v>1042</v>
      </c>
      <c r="E129" s="67">
        <v>17814666320</v>
      </c>
      <c r="F129" s="67" t="s">
        <v>29</v>
      </c>
      <c r="G129" s="67">
        <v>87</v>
      </c>
      <c r="H129" s="67">
        <f>G129*0.45</f>
        <v>39.15</v>
      </c>
      <c r="I129" s="67"/>
      <c r="J129" s="67"/>
      <c r="K129" s="67"/>
      <c r="L129" s="67"/>
      <c r="M129" s="67"/>
      <c r="N129" s="67"/>
      <c r="O129" s="67"/>
      <c r="P129" s="67"/>
      <c r="Q129" s="67"/>
      <c r="R129" s="67"/>
      <c r="S129" s="67"/>
      <c r="T129" s="67"/>
      <c r="U129" s="67" t="s">
        <v>637</v>
      </c>
      <c r="V129" s="67">
        <v>0</v>
      </c>
      <c r="W129" s="67">
        <f>J129+L129+N129+P129+R129+T129+V129</f>
        <v>0</v>
      </c>
      <c r="X129" s="67">
        <f>W129*0.45</f>
        <v>0</v>
      </c>
      <c r="Y129" s="67"/>
      <c r="Z129" s="67"/>
      <c r="AA129" s="67" t="s">
        <v>638</v>
      </c>
      <c r="AB129" s="67">
        <v>0</v>
      </c>
      <c r="AC129" s="67">
        <f>AB129*0.1</f>
        <v>0</v>
      </c>
      <c r="AD129" s="67">
        <f>AC129+X129+H129</f>
        <v>39.15</v>
      </c>
      <c r="AE129" s="64"/>
    </row>
    <row r="130" spans="1:31" ht="115.2" x14ac:dyDescent="0.25">
      <c r="A130" s="67">
        <v>128</v>
      </c>
      <c r="B130" s="67" t="s">
        <v>800</v>
      </c>
      <c r="C130" s="67" t="s">
        <v>801</v>
      </c>
      <c r="D130" s="67" t="s">
        <v>1042</v>
      </c>
      <c r="E130" s="67" t="s">
        <v>802</v>
      </c>
      <c r="F130" s="67" t="s">
        <v>60</v>
      </c>
      <c r="G130" s="67">
        <v>84.56</v>
      </c>
      <c r="H130" s="67">
        <v>38.049999999999997</v>
      </c>
      <c r="I130" s="67" t="s">
        <v>43</v>
      </c>
      <c r="J130" s="67">
        <v>0</v>
      </c>
      <c r="K130" s="67" t="s">
        <v>43</v>
      </c>
      <c r="L130" s="67">
        <v>0</v>
      </c>
      <c r="M130" s="67" t="s">
        <v>43</v>
      </c>
      <c r="N130" s="67">
        <v>0</v>
      </c>
      <c r="O130" s="67" t="s">
        <v>43</v>
      </c>
      <c r="P130" s="67">
        <v>0</v>
      </c>
      <c r="Q130" s="67" t="s">
        <v>43</v>
      </c>
      <c r="R130" s="67">
        <v>0</v>
      </c>
      <c r="S130" s="67" t="s">
        <v>803</v>
      </c>
      <c r="T130" s="67">
        <v>2.25</v>
      </c>
      <c r="U130" s="67" t="s">
        <v>43</v>
      </c>
      <c r="V130" s="67">
        <v>0</v>
      </c>
      <c r="W130" s="67">
        <v>2.25</v>
      </c>
      <c r="X130" s="67">
        <v>1.01</v>
      </c>
      <c r="Y130" s="67" t="s">
        <v>799</v>
      </c>
      <c r="Z130" s="67" t="s">
        <v>799</v>
      </c>
      <c r="AA130" s="67" t="s">
        <v>799</v>
      </c>
      <c r="AB130" s="67">
        <v>0</v>
      </c>
      <c r="AC130" s="67">
        <v>0</v>
      </c>
      <c r="AD130" s="67">
        <f>H130+X130+AC130</f>
        <v>39.059999999999995</v>
      </c>
      <c r="AE130" s="76"/>
    </row>
    <row r="131" spans="1:31" x14ac:dyDescent="0.25">
      <c r="A131" s="67">
        <v>129</v>
      </c>
      <c r="B131" s="67">
        <v>2020211275</v>
      </c>
      <c r="C131" s="67" t="s">
        <v>620</v>
      </c>
      <c r="D131" s="67" t="s">
        <v>1042</v>
      </c>
      <c r="E131" s="67">
        <v>13281123450</v>
      </c>
      <c r="F131" s="67" t="s">
        <v>29</v>
      </c>
      <c r="G131" s="67">
        <v>86.78</v>
      </c>
      <c r="H131" s="67">
        <v>39.049999999999997</v>
      </c>
      <c r="I131" s="67"/>
      <c r="J131" s="67"/>
      <c r="K131" s="67"/>
      <c r="L131" s="67"/>
      <c r="M131" s="67"/>
      <c r="N131" s="67"/>
      <c r="O131" s="67"/>
      <c r="P131" s="67"/>
      <c r="Q131" s="67"/>
      <c r="R131" s="67"/>
      <c r="S131" s="67"/>
      <c r="T131" s="67"/>
      <c r="U131" s="67"/>
      <c r="V131" s="67"/>
      <c r="W131" s="67"/>
      <c r="X131" s="67">
        <f>W131*0.45</f>
        <v>0</v>
      </c>
      <c r="Y131" s="67"/>
      <c r="Z131" s="67"/>
      <c r="AA131" s="67"/>
      <c r="AB131" s="67"/>
      <c r="AC131" s="67"/>
      <c r="AD131" s="67">
        <f>AC131+X131+H131</f>
        <v>39.049999999999997</v>
      </c>
      <c r="AE131" s="64"/>
    </row>
    <row r="132" spans="1:31" ht="28.8" x14ac:dyDescent="0.25">
      <c r="A132" s="67">
        <v>130</v>
      </c>
      <c r="B132" s="67">
        <v>2020211241</v>
      </c>
      <c r="C132" s="67" t="s">
        <v>775</v>
      </c>
      <c r="D132" s="67" t="s">
        <v>1042</v>
      </c>
      <c r="E132" s="67">
        <v>18308353538</v>
      </c>
      <c r="F132" s="67" t="s">
        <v>337</v>
      </c>
      <c r="G132" s="67">
        <v>86.76</v>
      </c>
      <c r="H132" s="67">
        <f>G132*0.45</f>
        <v>39.042000000000002</v>
      </c>
      <c r="I132" s="67"/>
      <c r="J132" s="67"/>
      <c r="K132" s="67"/>
      <c r="L132" s="67"/>
      <c r="M132" s="67"/>
      <c r="N132" s="67"/>
      <c r="O132" s="67"/>
      <c r="P132" s="67"/>
      <c r="Q132" s="67"/>
      <c r="R132" s="67"/>
      <c r="S132" s="67"/>
      <c r="T132" s="67"/>
      <c r="U132" s="67" t="s">
        <v>776</v>
      </c>
      <c r="V132" s="67">
        <v>0</v>
      </c>
      <c r="W132" s="67">
        <f>J132+L132+N132+P132+R132+T132+V132</f>
        <v>0</v>
      </c>
      <c r="X132" s="67">
        <f>W132*0.45</f>
        <v>0</v>
      </c>
      <c r="Y132" s="67"/>
      <c r="Z132" s="67"/>
      <c r="AA132" s="67"/>
      <c r="AB132" s="67"/>
      <c r="AC132" s="67">
        <f>AB132*0.1</f>
        <v>0</v>
      </c>
      <c r="AD132" s="67">
        <f>AC132+X132+H132</f>
        <v>39.042000000000002</v>
      </c>
      <c r="AE132" s="64"/>
    </row>
    <row r="133" spans="1:31" x14ac:dyDescent="0.25">
      <c r="A133" s="67">
        <v>131</v>
      </c>
      <c r="B133" s="67">
        <v>2020211224</v>
      </c>
      <c r="C133" s="67" t="s">
        <v>1006</v>
      </c>
      <c r="D133" s="67" t="s">
        <v>1042</v>
      </c>
      <c r="E133" s="67">
        <v>18349353007</v>
      </c>
      <c r="F133" s="67" t="s">
        <v>80</v>
      </c>
      <c r="G133" s="67">
        <v>86.38</v>
      </c>
      <c r="H133" s="67">
        <v>38.869999999999997</v>
      </c>
      <c r="I133" s="67"/>
      <c r="J133" s="67"/>
      <c r="K133" s="67"/>
      <c r="L133" s="67"/>
      <c r="M133" s="67"/>
      <c r="N133" s="67"/>
      <c r="O133" s="67"/>
      <c r="P133" s="67"/>
      <c r="Q133" s="67"/>
      <c r="R133" s="67"/>
      <c r="S133" s="67"/>
      <c r="T133" s="67"/>
      <c r="U133" s="67"/>
      <c r="V133" s="67"/>
      <c r="W133" s="67">
        <v>0</v>
      </c>
      <c r="X133" s="67">
        <v>0</v>
      </c>
      <c r="Y133" s="67"/>
      <c r="Z133" s="67"/>
      <c r="AA133" s="67"/>
      <c r="AB133" s="67"/>
      <c r="AC133" s="67"/>
      <c r="AD133" s="67">
        <f>AC133+H133+X133</f>
        <v>38.869999999999997</v>
      </c>
      <c r="AE133" s="64"/>
    </row>
    <row r="134" spans="1:31" ht="86.4" x14ac:dyDescent="0.25">
      <c r="A134" s="67">
        <v>132</v>
      </c>
      <c r="B134" s="67">
        <v>2020211401</v>
      </c>
      <c r="C134" s="67" t="s">
        <v>602</v>
      </c>
      <c r="D134" s="67" t="s">
        <v>1042</v>
      </c>
      <c r="E134" s="67">
        <v>18785277996</v>
      </c>
      <c r="F134" s="67" t="s">
        <v>122</v>
      </c>
      <c r="G134" s="67">
        <v>86.15</v>
      </c>
      <c r="H134" s="67">
        <f>G134*0.45</f>
        <v>38.767500000000005</v>
      </c>
      <c r="I134" s="67"/>
      <c r="J134" s="67"/>
      <c r="K134" s="67"/>
      <c r="L134" s="67"/>
      <c r="M134" s="67"/>
      <c r="N134" s="67"/>
      <c r="O134" s="67"/>
      <c r="P134" s="67"/>
      <c r="Q134" s="67"/>
      <c r="R134" s="67"/>
      <c r="S134" s="67"/>
      <c r="T134" s="67"/>
      <c r="U134" s="67"/>
      <c r="V134" s="67"/>
      <c r="W134" s="67"/>
      <c r="X134" s="67">
        <f>W134*0.45</f>
        <v>0</v>
      </c>
      <c r="Y134" s="67" t="s">
        <v>603</v>
      </c>
      <c r="Z134" s="67"/>
      <c r="AA134" s="67"/>
      <c r="AB134" s="67">
        <v>1</v>
      </c>
      <c r="AC134" s="67">
        <v>0.1</v>
      </c>
      <c r="AD134" s="67">
        <f>AC134+X134+H134</f>
        <v>38.867500000000007</v>
      </c>
      <c r="AE134" s="74"/>
    </row>
    <row r="135" spans="1:31" x14ac:dyDescent="0.25">
      <c r="A135" s="67">
        <v>133</v>
      </c>
      <c r="B135" s="67">
        <v>2020211345</v>
      </c>
      <c r="C135" s="67" t="s">
        <v>784</v>
      </c>
      <c r="D135" s="67" t="s">
        <v>1042</v>
      </c>
      <c r="E135" s="67">
        <v>13895648046</v>
      </c>
      <c r="F135" s="67" t="s">
        <v>341</v>
      </c>
      <c r="G135" s="67">
        <v>86.27</v>
      </c>
      <c r="H135" s="67">
        <f>G135*0.45</f>
        <v>38.8215</v>
      </c>
      <c r="I135" s="67"/>
      <c r="J135" s="67"/>
      <c r="K135" s="67"/>
      <c r="L135" s="67"/>
      <c r="M135" s="67"/>
      <c r="N135" s="67"/>
      <c r="O135" s="67"/>
      <c r="P135" s="67"/>
      <c r="Q135" s="67"/>
      <c r="R135" s="67"/>
      <c r="S135" s="67"/>
      <c r="T135" s="67"/>
      <c r="U135" s="67"/>
      <c r="V135" s="67"/>
      <c r="W135" s="67">
        <f>J135+L135+N135+P135+R135+T135+V135</f>
        <v>0</v>
      </c>
      <c r="X135" s="67">
        <f>W135*0.45</f>
        <v>0</v>
      </c>
      <c r="Y135" s="67"/>
      <c r="Z135" s="67"/>
      <c r="AA135" s="67"/>
      <c r="AB135" s="67"/>
      <c r="AC135" s="67">
        <f>AB135*0.1</f>
        <v>0</v>
      </c>
      <c r="AD135" s="67">
        <f>AC135+X135+H135</f>
        <v>38.8215</v>
      </c>
      <c r="AE135" s="74"/>
    </row>
    <row r="136" spans="1:31" ht="28.8" x14ac:dyDescent="0.25">
      <c r="A136" s="67">
        <v>134</v>
      </c>
      <c r="B136" s="67" t="s">
        <v>828</v>
      </c>
      <c r="C136" s="67" t="s">
        <v>829</v>
      </c>
      <c r="D136" s="67" t="s">
        <v>1042</v>
      </c>
      <c r="E136" s="67" t="s">
        <v>830</v>
      </c>
      <c r="F136" s="67" t="s">
        <v>38</v>
      </c>
      <c r="G136" s="67">
        <v>84.96</v>
      </c>
      <c r="H136" s="67" t="s">
        <v>831</v>
      </c>
      <c r="I136" s="67" t="s">
        <v>43</v>
      </c>
      <c r="J136" s="67">
        <v>0</v>
      </c>
      <c r="K136" s="67" t="s">
        <v>43</v>
      </c>
      <c r="L136" s="67">
        <v>0</v>
      </c>
      <c r="M136" s="67" t="s">
        <v>43</v>
      </c>
      <c r="N136" s="67">
        <v>0</v>
      </c>
      <c r="O136" s="67" t="s">
        <v>43</v>
      </c>
      <c r="P136" s="67">
        <v>0</v>
      </c>
      <c r="Q136" s="67" t="s">
        <v>43</v>
      </c>
      <c r="R136" s="67">
        <v>0</v>
      </c>
      <c r="S136" s="67" t="s">
        <v>43</v>
      </c>
      <c r="T136" s="67">
        <v>0</v>
      </c>
      <c r="U136" s="67" t="s">
        <v>43</v>
      </c>
      <c r="V136" s="67">
        <v>0</v>
      </c>
      <c r="W136" s="67">
        <v>0</v>
      </c>
      <c r="X136" s="67">
        <v>0</v>
      </c>
      <c r="Y136" s="67" t="s">
        <v>832</v>
      </c>
      <c r="Z136" s="67" t="s">
        <v>833</v>
      </c>
      <c r="AA136" s="67" t="s">
        <v>799</v>
      </c>
      <c r="AB136" s="67">
        <v>5</v>
      </c>
      <c r="AC136" s="67">
        <v>0.5</v>
      </c>
      <c r="AD136" s="67">
        <f>H136+X136+AC136</f>
        <v>38.729999999999997</v>
      </c>
      <c r="AE136" s="74"/>
    </row>
    <row r="137" spans="1:31" ht="72" x14ac:dyDescent="0.25">
      <c r="A137" s="67">
        <v>135</v>
      </c>
      <c r="B137" s="67">
        <v>2020211254</v>
      </c>
      <c r="C137" s="67" t="s">
        <v>389</v>
      </c>
      <c r="D137" s="67" t="s">
        <v>1042</v>
      </c>
      <c r="E137" s="67">
        <v>13939827876</v>
      </c>
      <c r="F137" s="67" t="s">
        <v>291</v>
      </c>
      <c r="G137" s="67">
        <v>86.06</v>
      </c>
      <c r="H137" s="67">
        <f>G137*0.45</f>
        <v>38.727000000000004</v>
      </c>
      <c r="I137" s="67"/>
      <c r="J137" s="67"/>
      <c r="K137" s="67"/>
      <c r="L137" s="67"/>
      <c r="M137" s="67"/>
      <c r="N137" s="67"/>
      <c r="O137" s="67"/>
      <c r="P137" s="67"/>
      <c r="Q137" s="67"/>
      <c r="R137" s="67"/>
      <c r="S137" s="67"/>
      <c r="T137" s="67"/>
      <c r="U137" s="67" t="s">
        <v>390</v>
      </c>
      <c r="V137" s="67">
        <v>0</v>
      </c>
      <c r="W137" s="67">
        <v>0</v>
      </c>
      <c r="X137" s="67">
        <v>0</v>
      </c>
      <c r="Y137" s="67" t="s">
        <v>43</v>
      </c>
      <c r="Z137" s="67" t="s">
        <v>43</v>
      </c>
      <c r="AA137" s="67" t="s">
        <v>391</v>
      </c>
      <c r="AB137" s="67">
        <v>0</v>
      </c>
      <c r="AC137" s="67">
        <v>0</v>
      </c>
      <c r="AD137" s="67">
        <f>AC137+X137+H137</f>
        <v>38.727000000000004</v>
      </c>
      <c r="AE137" s="74"/>
    </row>
    <row r="138" spans="1:31" ht="57.6" x14ac:dyDescent="0.25">
      <c r="A138" s="67">
        <v>136</v>
      </c>
      <c r="B138" s="67">
        <v>2020211215</v>
      </c>
      <c r="C138" s="67" t="s">
        <v>684</v>
      </c>
      <c r="D138" s="67" t="s">
        <v>1042</v>
      </c>
      <c r="E138" s="67">
        <v>15756216326</v>
      </c>
      <c r="F138" s="67" t="s">
        <v>113</v>
      </c>
      <c r="G138" s="67">
        <v>81.510000000000005</v>
      </c>
      <c r="H138" s="67">
        <f>G138*0.45</f>
        <v>36.679500000000004</v>
      </c>
      <c r="I138" s="67"/>
      <c r="J138" s="67"/>
      <c r="K138" s="67"/>
      <c r="L138" s="67"/>
      <c r="M138" s="67"/>
      <c r="N138" s="67"/>
      <c r="O138" s="67"/>
      <c r="P138" s="67"/>
      <c r="Q138" s="67"/>
      <c r="R138" s="67"/>
      <c r="S138" s="67"/>
      <c r="T138" s="67"/>
      <c r="U138" s="67" t="s">
        <v>685</v>
      </c>
      <c r="V138" s="67">
        <v>4</v>
      </c>
      <c r="W138" s="67">
        <f>J138+L138+N138+P138+R138+T138+V138</f>
        <v>4</v>
      </c>
      <c r="X138" s="67">
        <f>W138*0.45</f>
        <v>1.8</v>
      </c>
      <c r="Y138" s="67" t="s">
        <v>686</v>
      </c>
      <c r="Z138" s="67"/>
      <c r="AA138" s="67" t="s">
        <v>687</v>
      </c>
      <c r="AB138" s="67">
        <v>2</v>
      </c>
      <c r="AC138" s="67">
        <f>AB138*0.1</f>
        <v>0.2</v>
      </c>
      <c r="AD138" s="67">
        <f>AC138+X138+H138</f>
        <v>38.679500000000004</v>
      </c>
      <c r="AE138" s="64"/>
    </row>
    <row r="139" spans="1:31" x14ac:dyDescent="0.25">
      <c r="A139" s="67">
        <v>137</v>
      </c>
      <c r="B139" s="67">
        <v>2020211290</v>
      </c>
      <c r="C139" s="67" t="s">
        <v>1007</v>
      </c>
      <c r="D139" s="67" t="s">
        <v>1042</v>
      </c>
      <c r="E139" s="67">
        <v>18086062260</v>
      </c>
      <c r="F139" s="67" t="s">
        <v>134</v>
      </c>
      <c r="G139" s="67">
        <v>85.9</v>
      </c>
      <c r="H139" s="67">
        <v>38.655000000000001</v>
      </c>
      <c r="I139" s="67"/>
      <c r="J139" s="67"/>
      <c r="K139" s="67"/>
      <c r="L139" s="67"/>
      <c r="M139" s="67"/>
      <c r="N139" s="67"/>
      <c r="O139" s="67"/>
      <c r="P139" s="67"/>
      <c r="Q139" s="67"/>
      <c r="R139" s="67"/>
      <c r="S139" s="67"/>
      <c r="T139" s="67"/>
      <c r="U139" s="67"/>
      <c r="V139" s="67"/>
      <c r="W139" s="67"/>
      <c r="X139" s="67"/>
      <c r="Y139" s="67"/>
      <c r="Z139" s="67"/>
      <c r="AA139" s="67"/>
      <c r="AB139" s="67"/>
      <c r="AC139" s="67"/>
      <c r="AD139" s="67">
        <f>AC139+H139+X139</f>
        <v>38.655000000000001</v>
      </c>
      <c r="AE139" s="74"/>
    </row>
    <row r="140" spans="1:31" ht="86.4" x14ac:dyDescent="0.25">
      <c r="A140" s="67">
        <v>138</v>
      </c>
      <c r="B140" s="67">
        <v>2020211323</v>
      </c>
      <c r="C140" s="67" t="s">
        <v>785</v>
      </c>
      <c r="D140" s="67" t="s">
        <v>1042</v>
      </c>
      <c r="E140" s="67">
        <v>18349317038</v>
      </c>
      <c r="F140" s="67" t="s">
        <v>35</v>
      </c>
      <c r="G140" s="67">
        <v>85.38</v>
      </c>
      <c r="H140" s="67">
        <v>38.42</v>
      </c>
      <c r="I140" s="67"/>
      <c r="J140" s="67"/>
      <c r="K140" s="67"/>
      <c r="L140" s="67"/>
      <c r="M140" s="67"/>
      <c r="N140" s="67"/>
      <c r="O140" s="67"/>
      <c r="P140" s="67"/>
      <c r="Q140" s="67" t="s">
        <v>786</v>
      </c>
      <c r="R140" s="67">
        <v>0.3</v>
      </c>
      <c r="S140" s="67"/>
      <c r="T140" s="67"/>
      <c r="U140" s="67"/>
      <c r="V140" s="67"/>
      <c r="W140" s="67">
        <f>J140+L140+N140+P140+R140+T140+V140</f>
        <v>0.3</v>
      </c>
      <c r="X140" s="67">
        <f>W140*0.45</f>
        <v>0.13500000000000001</v>
      </c>
      <c r="Y140" s="67"/>
      <c r="Z140" s="67"/>
      <c r="AA140" s="67" t="s">
        <v>787</v>
      </c>
      <c r="AB140" s="67">
        <v>0.75</v>
      </c>
      <c r="AC140" s="67">
        <f>AB140*0.1</f>
        <v>7.5000000000000011E-2</v>
      </c>
      <c r="AD140" s="67">
        <f>AC140+X140+H140</f>
        <v>38.630000000000003</v>
      </c>
      <c r="AE140" s="74"/>
    </row>
    <row r="141" spans="1:31" ht="43.2" x14ac:dyDescent="0.25">
      <c r="A141" s="67">
        <v>139</v>
      </c>
      <c r="B141" s="67" t="s">
        <v>863</v>
      </c>
      <c r="C141" s="67" t="s">
        <v>864</v>
      </c>
      <c r="D141" s="67" t="s">
        <v>1042</v>
      </c>
      <c r="E141" s="67" t="s">
        <v>865</v>
      </c>
      <c r="F141" s="67" t="s">
        <v>337</v>
      </c>
      <c r="G141" s="67">
        <v>85.63</v>
      </c>
      <c r="H141" s="67">
        <v>38.53</v>
      </c>
      <c r="I141" s="67" t="s">
        <v>43</v>
      </c>
      <c r="J141" s="67">
        <v>0</v>
      </c>
      <c r="K141" s="67" t="s">
        <v>43</v>
      </c>
      <c r="L141" s="67">
        <v>0</v>
      </c>
      <c r="M141" s="67" t="s">
        <v>43</v>
      </c>
      <c r="N141" s="67">
        <v>0</v>
      </c>
      <c r="O141" s="67" t="s">
        <v>43</v>
      </c>
      <c r="P141" s="67">
        <v>0</v>
      </c>
      <c r="Q141" s="67" t="s">
        <v>43</v>
      </c>
      <c r="R141" s="67">
        <v>0</v>
      </c>
      <c r="S141" s="67" t="s">
        <v>43</v>
      </c>
      <c r="T141" s="67">
        <v>0</v>
      </c>
      <c r="U141" s="67" t="s">
        <v>866</v>
      </c>
      <c r="V141" s="67" t="s">
        <v>867</v>
      </c>
      <c r="W141" s="67" t="s">
        <v>867</v>
      </c>
      <c r="X141" s="67" t="s">
        <v>867</v>
      </c>
      <c r="Y141" s="67" t="s">
        <v>868</v>
      </c>
      <c r="Z141" s="67" t="s">
        <v>799</v>
      </c>
      <c r="AA141" s="67" t="s">
        <v>799</v>
      </c>
      <c r="AB141" s="67">
        <v>1</v>
      </c>
      <c r="AC141" s="67">
        <v>0.1</v>
      </c>
      <c r="AD141" s="67">
        <f>H141+X141+AC141</f>
        <v>38.630000000000003</v>
      </c>
      <c r="AE141" s="74"/>
    </row>
    <row r="142" spans="1:31" ht="43.2" x14ac:dyDescent="0.25">
      <c r="A142" s="67">
        <v>140</v>
      </c>
      <c r="B142" s="67">
        <v>2020211328</v>
      </c>
      <c r="C142" s="67" t="s">
        <v>621</v>
      </c>
      <c r="D142" s="67" t="s">
        <v>1042</v>
      </c>
      <c r="E142" s="67">
        <v>19980599602</v>
      </c>
      <c r="F142" s="67" t="s">
        <v>263</v>
      </c>
      <c r="G142" s="67">
        <v>85.79</v>
      </c>
      <c r="H142" s="67">
        <v>38.605499999999999</v>
      </c>
      <c r="I142" s="67"/>
      <c r="J142" s="67"/>
      <c r="K142" s="67"/>
      <c r="L142" s="67"/>
      <c r="M142" s="67"/>
      <c r="N142" s="67"/>
      <c r="O142" s="67" t="s">
        <v>622</v>
      </c>
      <c r="P142" s="67">
        <v>0</v>
      </c>
      <c r="Q142" s="67"/>
      <c r="R142" s="67"/>
      <c r="S142" s="67"/>
      <c r="T142" s="67"/>
      <c r="U142" s="67"/>
      <c r="V142" s="67"/>
      <c r="W142" s="67">
        <v>0</v>
      </c>
      <c r="X142" s="67">
        <f>W142*0.45</f>
        <v>0</v>
      </c>
      <c r="Y142" s="67"/>
      <c r="Z142" s="67"/>
      <c r="AA142" s="67"/>
      <c r="AB142" s="67"/>
      <c r="AC142" s="67"/>
      <c r="AD142" s="67">
        <f>AC142+X142+H142</f>
        <v>38.605499999999999</v>
      </c>
      <c r="AE142" s="64"/>
    </row>
    <row r="143" spans="1:31" ht="28.8" x14ac:dyDescent="0.25">
      <c r="A143" s="67">
        <v>141</v>
      </c>
      <c r="B143" s="67">
        <v>2020211310</v>
      </c>
      <c r="C143" s="67" t="s">
        <v>1008</v>
      </c>
      <c r="D143" s="67" t="s">
        <v>1042</v>
      </c>
      <c r="E143" s="67">
        <v>18380163130</v>
      </c>
      <c r="F143" s="67" t="s">
        <v>38</v>
      </c>
      <c r="G143" s="67">
        <v>85.09</v>
      </c>
      <c r="H143" s="67">
        <v>38.29</v>
      </c>
      <c r="I143" s="67"/>
      <c r="J143" s="67"/>
      <c r="K143" s="67"/>
      <c r="L143" s="67"/>
      <c r="M143" s="67"/>
      <c r="N143" s="67"/>
      <c r="O143" s="67"/>
      <c r="P143" s="67"/>
      <c r="Q143" s="67"/>
      <c r="R143" s="67"/>
      <c r="S143" s="67"/>
      <c r="T143" s="67"/>
      <c r="U143" s="67"/>
      <c r="V143" s="67"/>
      <c r="W143" s="67"/>
      <c r="X143" s="67"/>
      <c r="Y143" s="67" t="s">
        <v>96</v>
      </c>
      <c r="Z143" s="67"/>
      <c r="AA143" s="67"/>
      <c r="AB143" s="67">
        <v>3</v>
      </c>
      <c r="AC143" s="67">
        <v>0.3</v>
      </c>
      <c r="AD143" s="67">
        <f>AC143+H143+X143</f>
        <v>38.589999999999996</v>
      </c>
      <c r="AE143" s="74"/>
    </row>
    <row r="144" spans="1:31" ht="129.6" x14ac:dyDescent="0.25">
      <c r="A144" s="67">
        <v>142</v>
      </c>
      <c r="B144" s="67">
        <v>2020211360</v>
      </c>
      <c r="C144" s="67" t="s">
        <v>788</v>
      </c>
      <c r="D144" s="67" t="s">
        <v>1042</v>
      </c>
      <c r="E144" s="67">
        <v>18179829036</v>
      </c>
      <c r="F144" s="67" t="s">
        <v>60</v>
      </c>
      <c r="G144" s="67">
        <v>83.32</v>
      </c>
      <c r="H144" s="67">
        <f>G144*0.45</f>
        <v>37.494</v>
      </c>
      <c r="I144" s="67"/>
      <c r="J144" s="67"/>
      <c r="K144" s="67"/>
      <c r="L144" s="67"/>
      <c r="M144" s="67"/>
      <c r="N144" s="67"/>
      <c r="O144" s="67"/>
      <c r="P144" s="67"/>
      <c r="Q144" s="67"/>
      <c r="R144" s="67"/>
      <c r="S144" s="67" t="s">
        <v>789</v>
      </c>
      <c r="T144" s="67">
        <v>2.25</v>
      </c>
      <c r="U144" s="67"/>
      <c r="V144" s="67">
        <v>0</v>
      </c>
      <c r="W144" s="67">
        <f>J144+L144+N144+P144+R144+T144+V144</f>
        <v>2.25</v>
      </c>
      <c r="X144" s="67">
        <f>W144*0.45</f>
        <v>1.0125</v>
      </c>
      <c r="Y144" s="67"/>
      <c r="Z144" s="67"/>
      <c r="AA144" s="67" t="s">
        <v>790</v>
      </c>
      <c r="AB144" s="67">
        <v>0.75</v>
      </c>
      <c r="AC144" s="67">
        <f>AB144*0.1</f>
        <v>7.5000000000000011E-2</v>
      </c>
      <c r="AD144" s="67">
        <f>AC144+X144+H144</f>
        <v>38.581499999999998</v>
      </c>
      <c r="AE144" s="74"/>
    </row>
    <row r="145" spans="1:31" x14ac:dyDescent="0.25">
      <c r="A145" s="67">
        <v>143</v>
      </c>
      <c r="B145" s="67">
        <v>2020211278</v>
      </c>
      <c r="C145" s="67" t="s">
        <v>791</v>
      </c>
      <c r="D145" s="67" t="s">
        <v>1042</v>
      </c>
      <c r="E145" s="67">
        <v>17864303173</v>
      </c>
      <c r="F145" s="67" t="s">
        <v>249</v>
      </c>
      <c r="G145" s="67">
        <v>85.48</v>
      </c>
      <c r="H145" s="67">
        <f>G145*0.45</f>
        <v>38.466000000000001</v>
      </c>
      <c r="I145" s="67"/>
      <c r="J145" s="67"/>
      <c r="K145" s="67"/>
      <c r="L145" s="67"/>
      <c r="M145" s="67"/>
      <c r="N145" s="67"/>
      <c r="O145" s="67"/>
      <c r="P145" s="67"/>
      <c r="Q145" s="67"/>
      <c r="R145" s="67"/>
      <c r="S145" s="67"/>
      <c r="T145" s="67"/>
      <c r="U145" s="67"/>
      <c r="V145" s="67"/>
      <c r="W145" s="67">
        <f>J145+L145+N145+P145+R145+T145+V145</f>
        <v>0</v>
      </c>
      <c r="X145" s="67">
        <f>W145*0.45</f>
        <v>0</v>
      </c>
      <c r="Y145" s="67"/>
      <c r="Z145" s="67"/>
      <c r="AA145" s="67"/>
      <c r="AB145" s="67"/>
      <c r="AC145" s="67">
        <f>AB145*0.1</f>
        <v>0</v>
      </c>
      <c r="AD145" s="67">
        <f>AC145+X145+H145</f>
        <v>38.466000000000001</v>
      </c>
      <c r="AE145" s="74"/>
    </row>
    <row r="146" spans="1:31" x14ac:dyDescent="0.25">
      <c r="A146" s="67">
        <v>144</v>
      </c>
      <c r="B146" s="67">
        <v>2020211274</v>
      </c>
      <c r="C146" s="67" t="s">
        <v>519</v>
      </c>
      <c r="D146" s="67" t="s">
        <v>1042</v>
      </c>
      <c r="E146" s="67">
        <v>18302889721</v>
      </c>
      <c r="F146" s="67" t="s">
        <v>165</v>
      </c>
      <c r="G146" s="67">
        <v>85.43</v>
      </c>
      <c r="H146" s="67">
        <v>38.44</v>
      </c>
      <c r="I146" s="67"/>
      <c r="J146" s="67"/>
      <c r="K146" s="67"/>
      <c r="L146" s="67"/>
      <c r="M146" s="67"/>
      <c r="N146" s="67"/>
      <c r="O146" s="67"/>
      <c r="P146" s="67"/>
      <c r="Q146" s="67"/>
      <c r="R146" s="67"/>
      <c r="S146" s="67"/>
      <c r="T146" s="67"/>
      <c r="U146" s="67"/>
      <c r="V146" s="67"/>
      <c r="W146" s="67">
        <v>0</v>
      </c>
      <c r="X146" s="67">
        <v>0</v>
      </c>
      <c r="Y146" s="67"/>
      <c r="Z146" s="67"/>
      <c r="AA146" s="67"/>
      <c r="AB146" s="67">
        <v>0</v>
      </c>
      <c r="AC146" s="67">
        <v>0</v>
      </c>
      <c r="AD146" s="67">
        <f>X146+H146+AC146</f>
        <v>38.44</v>
      </c>
      <c r="AE146" s="74"/>
    </row>
    <row r="147" spans="1:31" ht="28.8" x14ac:dyDescent="0.25">
      <c r="A147" s="67">
        <v>145</v>
      </c>
      <c r="B147" s="67">
        <v>2020211237</v>
      </c>
      <c r="C147" s="67" t="s">
        <v>537</v>
      </c>
      <c r="D147" s="67" t="s">
        <v>1042</v>
      </c>
      <c r="E147" s="67">
        <v>18985649085</v>
      </c>
      <c r="F147" s="67" t="s">
        <v>538</v>
      </c>
      <c r="G147" s="67">
        <v>85.32</v>
      </c>
      <c r="H147" s="67">
        <v>38.39</v>
      </c>
      <c r="I147" s="67" t="s">
        <v>43</v>
      </c>
      <c r="J147" s="67"/>
      <c r="K147" s="67" t="s">
        <v>43</v>
      </c>
      <c r="L147" s="67"/>
      <c r="M147" s="67" t="s">
        <v>43</v>
      </c>
      <c r="N147" s="67"/>
      <c r="O147" s="67" t="s">
        <v>43</v>
      </c>
      <c r="P147" s="67"/>
      <c r="Q147" s="67" t="s">
        <v>43</v>
      </c>
      <c r="R147" s="67"/>
      <c r="S147" s="67" t="s">
        <v>43</v>
      </c>
      <c r="T147" s="67"/>
      <c r="U147" s="67" t="s">
        <v>539</v>
      </c>
      <c r="V147" s="67">
        <v>0</v>
      </c>
      <c r="W147" s="67">
        <v>0</v>
      </c>
      <c r="X147" s="67">
        <v>0</v>
      </c>
      <c r="Y147" s="67" t="s">
        <v>43</v>
      </c>
      <c r="Z147" s="67" t="s">
        <v>43</v>
      </c>
      <c r="AA147" s="67" t="s">
        <v>43</v>
      </c>
      <c r="AB147" s="67"/>
      <c r="AC147" s="67"/>
      <c r="AD147" s="67">
        <f>X147+H147+AC147</f>
        <v>38.39</v>
      </c>
      <c r="AE147" s="64"/>
    </row>
    <row r="148" spans="1:31" ht="72" x14ac:dyDescent="0.25">
      <c r="A148" s="67">
        <v>146</v>
      </c>
      <c r="B148" s="67">
        <v>2020211404</v>
      </c>
      <c r="C148" s="67" t="s">
        <v>681</v>
      </c>
      <c r="D148" s="67" t="s">
        <v>1042</v>
      </c>
      <c r="E148" s="67">
        <v>15533650518</v>
      </c>
      <c r="F148" s="67" t="s">
        <v>42</v>
      </c>
      <c r="G148" s="67">
        <v>84.58</v>
      </c>
      <c r="H148" s="67">
        <f>G148*0.45</f>
        <v>38.061</v>
      </c>
      <c r="I148" s="67"/>
      <c r="J148" s="67"/>
      <c r="K148" s="67"/>
      <c r="L148" s="67"/>
      <c r="M148" s="67"/>
      <c r="N148" s="67"/>
      <c r="O148" s="67"/>
      <c r="P148" s="67"/>
      <c r="Q148" s="67"/>
      <c r="R148" s="67"/>
      <c r="S148" s="67"/>
      <c r="T148" s="67"/>
      <c r="U148" s="67"/>
      <c r="V148" s="67"/>
      <c r="W148" s="67">
        <f>J148+L148+N148+P148+R148+T148+V148</f>
        <v>0</v>
      </c>
      <c r="X148" s="67">
        <f>W148*0.45</f>
        <v>0</v>
      </c>
      <c r="Y148" s="67" t="s">
        <v>682</v>
      </c>
      <c r="Z148" s="67"/>
      <c r="AA148" s="67" t="s">
        <v>683</v>
      </c>
      <c r="AB148" s="67">
        <v>2</v>
      </c>
      <c r="AC148" s="67">
        <f>AB148*0.1</f>
        <v>0.2</v>
      </c>
      <c r="AD148" s="67">
        <f>AC148+X148+H148</f>
        <v>38.261000000000003</v>
      </c>
      <c r="AE148" s="64"/>
    </row>
    <row r="149" spans="1:31" ht="86.4" x14ac:dyDescent="0.25">
      <c r="A149" s="67">
        <v>147</v>
      </c>
      <c r="B149" s="67">
        <v>2020211402</v>
      </c>
      <c r="C149" s="67" t="s">
        <v>647</v>
      </c>
      <c r="D149" s="67" t="s">
        <v>1042</v>
      </c>
      <c r="E149" s="67">
        <v>18468296025</v>
      </c>
      <c r="F149" s="67" t="s">
        <v>60</v>
      </c>
      <c r="G149" s="67">
        <v>82.76</v>
      </c>
      <c r="H149" s="67">
        <f>G149*0.45</f>
        <v>37.242000000000004</v>
      </c>
      <c r="I149" s="67"/>
      <c r="J149" s="67"/>
      <c r="K149" s="67"/>
      <c r="L149" s="67"/>
      <c r="M149" s="67"/>
      <c r="N149" s="67"/>
      <c r="O149" s="67"/>
      <c r="P149" s="67"/>
      <c r="Q149" s="67"/>
      <c r="R149" s="67"/>
      <c r="S149" s="67" t="s">
        <v>648</v>
      </c>
      <c r="T149" s="67">
        <v>2.25</v>
      </c>
      <c r="U149" s="67"/>
      <c r="V149" s="67"/>
      <c r="W149" s="67">
        <f>J149+L149+N149+P149+R149+T149+V149</f>
        <v>2.25</v>
      </c>
      <c r="X149" s="67">
        <f>W149*0.45</f>
        <v>1.0125</v>
      </c>
      <c r="Y149" s="67"/>
      <c r="Z149" s="67"/>
      <c r="AA149" s="67" t="s">
        <v>638</v>
      </c>
      <c r="AB149" s="67">
        <v>0</v>
      </c>
      <c r="AC149" s="67">
        <f>AB149*0.1</f>
        <v>0</v>
      </c>
      <c r="AD149" s="67">
        <f>AC149+X149+H149</f>
        <v>38.254500000000007</v>
      </c>
      <c r="AE149" s="64"/>
    </row>
    <row r="150" spans="1:31" ht="28.8" x14ac:dyDescent="0.25">
      <c r="A150" s="67">
        <v>148</v>
      </c>
      <c r="B150" s="67">
        <v>2020211264</v>
      </c>
      <c r="C150" s="67" t="s">
        <v>439</v>
      </c>
      <c r="D150" s="67" t="s">
        <v>1042</v>
      </c>
      <c r="E150" s="67">
        <v>13331669963</v>
      </c>
      <c r="F150" s="67" t="s">
        <v>80</v>
      </c>
      <c r="G150" s="67">
        <v>84.78</v>
      </c>
      <c r="H150" s="67">
        <v>38.15</v>
      </c>
      <c r="I150" s="67"/>
      <c r="J150" s="67"/>
      <c r="K150" s="67"/>
      <c r="L150" s="67"/>
      <c r="M150" s="67"/>
      <c r="N150" s="67"/>
      <c r="O150" s="67"/>
      <c r="P150" s="67"/>
      <c r="Q150" s="67"/>
      <c r="R150" s="67"/>
      <c r="S150" s="67"/>
      <c r="T150" s="67"/>
      <c r="U150" s="67"/>
      <c r="V150" s="67"/>
      <c r="W150" s="67">
        <v>0</v>
      </c>
      <c r="X150" s="67">
        <v>0</v>
      </c>
      <c r="Y150" s="67" t="s">
        <v>440</v>
      </c>
      <c r="Z150" s="67"/>
      <c r="AA150" s="67" t="s">
        <v>441</v>
      </c>
      <c r="AB150" s="67">
        <v>1</v>
      </c>
      <c r="AC150" s="67">
        <v>0.1</v>
      </c>
      <c r="AD150" s="67">
        <f>AC150+H150</f>
        <v>38.25</v>
      </c>
      <c r="AE150" s="64"/>
    </row>
    <row r="151" spans="1:31" ht="28.8" x14ac:dyDescent="0.25">
      <c r="A151" s="67">
        <v>149</v>
      </c>
      <c r="B151" s="67">
        <v>2020211240</v>
      </c>
      <c r="C151" s="67" t="s">
        <v>1009</v>
      </c>
      <c r="D151" s="67" t="s">
        <v>1042</v>
      </c>
      <c r="E151" s="67">
        <v>15680679612</v>
      </c>
      <c r="F151" s="67" t="s">
        <v>549</v>
      </c>
      <c r="G151" s="67">
        <v>84.56</v>
      </c>
      <c r="H151" s="67">
        <f>G151*0.45</f>
        <v>38.052</v>
      </c>
      <c r="I151" s="67"/>
      <c r="J151" s="67"/>
      <c r="K151" s="67"/>
      <c r="L151" s="67"/>
      <c r="M151" s="67"/>
      <c r="N151" s="67"/>
      <c r="O151" s="67"/>
      <c r="P151" s="67"/>
      <c r="Q151" s="67"/>
      <c r="R151" s="67"/>
      <c r="S151" s="67"/>
      <c r="T151" s="67"/>
      <c r="U151" s="67"/>
      <c r="V151" s="67"/>
      <c r="W151" s="67">
        <v>0</v>
      </c>
      <c r="X151" s="67">
        <v>0</v>
      </c>
      <c r="Y151" s="67" t="s">
        <v>1010</v>
      </c>
      <c r="Z151" s="67"/>
      <c r="AA151" s="67" t="s">
        <v>1011</v>
      </c>
      <c r="AB151" s="67">
        <v>1.75</v>
      </c>
      <c r="AC151" s="67">
        <v>0.17499999999999999</v>
      </c>
      <c r="AD151" s="67">
        <f>AC151+H151+X151</f>
        <v>38.226999999999997</v>
      </c>
      <c r="AE151" s="64"/>
    </row>
    <row r="152" spans="1:31" x14ac:dyDescent="0.25">
      <c r="A152" s="67">
        <v>150</v>
      </c>
      <c r="B152" s="67">
        <v>2020211210</v>
      </c>
      <c r="C152" s="67" t="s">
        <v>347</v>
      </c>
      <c r="D152" s="67" t="s">
        <v>1042</v>
      </c>
      <c r="E152" s="67">
        <v>18683299528</v>
      </c>
      <c r="F152" s="67" t="s">
        <v>348</v>
      </c>
      <c r="G152" s="67">
        <v>84.84</v>
      </c>
      <c r="H152" s="67">
        <v>38.177999999999997</v>
      </c>
      <c r="I152" s="67"/>
      <c r="J152" s="67"/>
      <c r="K152" s="67"/>
      <c r="L152" s="67"/>
      <c r="M152" s="67"/>
      <c r="N152" s="67"/>
      <c r="O152" s="67"/>
      <c r="P152" s="67"/>
      <c r="Q152" s="67"/>
      <c r="R152" s="67"/>
      <c r="S152" s="67"/>
      <c r="T152" s="67"/>
      <c r="U152" s="67"/>
      <c r="V152" s="67"/>
      <c r="W152" s="67"/>
      <c r="X152" s="67"/>
      <c r="Y152" s="67"/>
      <c r="Z152" s="67"/>
      <c r="AA152" s="67"/>
      <c r="AB152" s="67"/>
      <c r="AC152" s="67">
        <f>AB152*0.1</f>
        <v>0</v>
      </c>
      <c r="AD152" s="67">
        <f>H152+X152+AC152</f>
        <v>38.177999999999997</v>
      </c>
      <c r="AE152" s="64"/>
    </row>
    <row r="153" spans="1:31" x14ac:dyDescent="0.25">
      <c r="A153" s="67">
        <v>151</v>
      </c>
      <c r="B153" s="67">
        <v>2020211304</v>
      </c>
      <c r="C153" s="67" t="s">
        <v>615</v>
      </c>
      <c r="D153" s="67" t="s">
        <v>1042</v>
      </c>
      <c r="E153" s="67">
        <v>17882263031</v>
      </c>
      <c r="F153" s="67" t="s">
        <v>42</v>
      </c>
      <c r="G153" s="67">
        <v>84.82</v>
      </c>
      <c r="H153" s="67">
        <v>38.168999999999997</v>
      </c>
      <c r="I153" s="67"/>
      <c r="J153" s="67"/>
      <c r="K153" s="67"/>
      <c r="L153" s="67"/>
      <c r="M153" s="67"/>
      <c r="N153" s="67"/>
      <c r="O153" s="67"/>
      <c r="P153" s="67"/>
      <c r="Q153" s="67"/>
      <c r="R153" s="67"/>
      <c r="S153" s="67"/>
      <c r="T153" s="67"/>
      <c r="U153" s="67"/>
      <c r="V153" s="67"/>
      <c r="W153" s="67"/>
      <c r="X153" s="67">
        <f>W153*0.45</f>
        <v>0</v>
      </c>
      <c r="Y153" s="67"/>
      <c r="Z153" s="67"/>
      <c r="AA153" s="67"/>
      <c r="AB153" s="67"/>
      <c r="AC153" s="67"/>
      <c r="AD153" s="67">
        <f>AC153+X153+H153</f>
        <v>38.168999999999997</v>
      </c>
      <c r="AE153" s="64"/>
    </row>
    <row r="154" spans="1:31" x14ac:dyDescent="0.25">
      <c r="A154" s="67">
        <v>152</v>
      </c>
      <c r="B154" s="67">
        <v>2020211340</v>
      </c>
      <c r="C154" s="67" t="s">
        <v>679</v>
      </c>
      <c r="D154" s="67" t="s">
        <v>1042</v>
      </c>
      <c r="E154" s="67">
        <v>18606188076</v>
      </c>
      <c r="F154" s="67" t="s">
        <v>517</v>
      </c>
      <c r="G154" s="67">
        <v>84.8</v>
      </c>
      <c r="H154" s="67">
        <f>G154*0.45</f>
        <v>38.159999999999997</v>
      </c>
      <c r="I154" s="67"/>
      <c r="J154" s="67"/>
      <c r="K154" s="67"/>
      <c r="L154" s="67"/>
      <c r="M154" s="67"/>
      <c r="N154" s="67"/>
      <c r="O154" s="67"/>
      <c r="P154" s="67"/>
      <c r="Q154" s="67"/>
      <c r="R154" s="67"/>
      <c r="S154" s="67"/>
      <c r="T154" s="67"/>
      <c r="U154" s="67"/>
      <c r="V154" s="67"/>
      <c r="W154" s="67">
        <f>J154+L154+N154+P154+R154+T154+V154</f>
        <v>0</v>
      </c>
      <c r="X154" s="67">
        <f>W154*0.45</f>
        <v>0</v>
      </c>
      <c r="Y154" s="67"/>
      <c r="Z154" s="67"/>
      <c r="AA154" s="67" t="s">
        <v>680</v>
      </c>
      <c r="AB154" s="67">
        <v>0</v>
      </c>
      <c r="AC154" s="67">
        <f>AB154*0.1</f>
        <v>0</v>
      </c>
      <c r="AD154" s="67">
        <f>AC154+X154+H154</f>
        <v>38.159999999999997</v>
      </c>
      <c r="AE154" s="64"/>
    </row>
    <row r="155" spans="1:31" x14ac:dyDescent="0.25">
      <c r="A155" s="67">
        <v>153</v>
      </c>
      <c r="B155" s="67" t="s">
        <v>935</v>
      </c>
      <c r="C155" s="67" t="s">
        <v>936</v>
      </c>
      <c r="D155" s="67" t="s">
        <v>1042</v>
      </c>
      <c r="E155" s="67" t="s">
        <v>937</v>
      </c>
      <c r="F155" s="67" t="s">
        <v>165</v>
      </c>
      <c r="G155" s="67">
        <v>84.75</v>
      </c>
      <c r="H155" s="67">
        <v>38.14</v>
      </c>
      <c r="I155" s="67" t="s">
        <v>43</v>
      </c>
      <c r="J155" s="67" t="s">
        <v>184</v>
      </c>
      <c r="K155" s="67" t="s">
        <v>43</v>
      </c>
      <c r="L155" s="67" t="s">
        <v>184</v>
      </c>
      <c r="M155" s="67" t="s">
        <v>43</v>
      </c>
      <c r="N155" s="67" t="s">
        <v>184</v>
      </c>
      <c r="O155" s="67" t="s">
        <v>43</v>
      </c>
      <c r="P155" s="67" t="s">
        <v>184</v>
      </c>
      <c r="Q155" s="67" t="s">
        <v>43</v>
      </c>
      <c r="R155" s="67" t="s">
        <v>184</v>
      </c>
      <c r="S155" s="67" t="s">
        <v>43</v>
      </c>
      <c r="T155" s="67" t="s">
        <v>184</v>
      </c>
      <c r="U155" s="67" t="s">
        <v>938</v>
      </c>
      <c r="V155" s="67">
        <v>0</v>
      </c>
      <c r="W155" s="67">
        <v>0</v>
      </c>
      <c r="X155" s="67">
        <v>0</v>
      </c>
      <c r="Y155" s="67" t="s">
        <v>799</v>
      </c>
      <c r="Z155" s="67" t="s">
        <v>799</v>
      </c>
      <c r="AA155" s="67" t="s">
        <v>799</v>
      </c>
      <c r="AB155" s="67">
        <v>0</v>
      </c>
      <c r="AC155" s="67">
        <v>0</v>
      </c>
      <c r="AD155" s="67">
        <f>H155+X155+AC155</f>
        <v>38.14</v>
      </c>
      <c r="AE155" s="64"/>
    </row>
    <row r="156" spans="1:31" x14ac:dyDescent="0.25">
      <c r="A156" s="67">
        <v>154</v>
      </c>
      <c r="B156" s="67" t="s">
        <v>626</v>
      </c>
      <c r="C156" s="67" t="s">
        <v>627</v>
      </c>
      <c r="D156" s="67" t="s">
        <v>1042</v>
      </c>
      <c r="E156" s="67" t="s">
        <v>628</v>
      </c>
      <c r="F156" s="67" t="s">
        <v>130</v>
      </c>
      <c r="G156" s="67" t="s">
        <v>629</v>
      </c>
      <c r="H156" s="67" t="s">
        <v>630</v>
      </c>
      <c r="I156" s="67"/>
      <c r="J156" s="67"/>
      <c r="K156" s="67"/>
      <c r="L156" s="67"/>
      <c r="M156" s="67"/>
      <c r="N156" s="67"/>
      <c r="O156" s="67"/>
      <c r="P156" s="67"/>
      <c r="Q156" s="67"/>
      <c r="R156" s="67"/>
      <c r="S156" s="67"/>
      <c r="T156" s="67"/>
      <c r="U156" s="67"/>
      <c r="V156" s="67"/>
      <c r="W156" s="67"/>
      <c r="X156" s="67"/>
      <c r="Y156" s="67"/>
      <c r="Z156" s="67"/>
      <c r="AA156" s="67"/>
      <c r="AB156" s="67"/>
      <c r="AC156" s="67"/>
      <c r="AD156" s="67">
        <f>AC156+X156+H156</f>
        <v>38.08</v>
      </c>
      <c r="AE156" s="64"/>
    </row>
    <row r="157" spans="1:31" ht="28.8" x14ac:dyDescent="0.25">
      <c r="A157" s="67">
        <v>155</v>
      </c>
      <c r="B157" s="67">
        <v>2020211363</v>
      </c>
      <c r="C157" s="67" t="s">
        <v>616</v>
      </c>
      <c r="D157" s="67" t="s">
        <v>1042</v>
      </c>
      <c r="E157" s="67">
        <v>18884024462</v>
      </c>
      <c r="F157" s="67" t="s">
        <v>75</v>
      </c>
      <c r="G157" s="67">
        <v>83.64</v>
      </c>
      <c r="H157" s="67">
        <v>37.637999999999998</v>
      </c>
      <c r="I157" s="67"/>
      <c r="J157" s="67"/>
      <c r="K157" s="67"/>
      <c r="L157" s="67"/>
      <c r="M157" s="67"/>
      <c r="N157" s="67"/>
      <c r="O157" s="67"/>
      <c r="P157" s="67"/>
      <c r="Q157" s="67"/>
      <c r="R157" s="67"/>
      <c r="S157" s="67"/>
      <c r="T157" s="67"/>
      <c r="U157" s="67"/>
      <c r="V157" s="67"/>
      <c r="W157" s="67"/>
      <c r="X157" s="67">
        <f>W157*0.45</f>
        <v>0</v>
      </c>
      <c r="Y157" s="67" t="s">
        <v>477</v>
      </c>
      <c r="Z157" s="67"/>
      <c r="AA157" s="67" t="s">
        <v>617</v>
      </c>
      <c r="AB157" s="67">
        <v>3.75</v>
      </c>
      <c r="AC157" s="67">
        <v>0.375</v>
      </c>
      <c r="AD157" s="67">
        <f>AC157+X157+H157</f>
        <v>38.012999999999998</v>
      </c>
      <c r="AE157" s="64"/>
    </row>
    <row r="158" spans="1:31" x14ac:dyDescent="0.25">
      <c r="A158" s="67">
        <v>156</v>
      </c>
      <c r="B158" s="67">
        <v>2020211316</v>
      </c>
      <c r="C158" s="67" t="s">
        <v>544</v>
      </c>
      <c r="D158" s="67" t="s">
        <v>1042</v>
      </c>
      <c r="E158" s="67">
        <v>18482020972</v>
      </c>
      <c r="F158" s="67" t="s">
        <v>213</v>
      </c>
      <c r="G158" s="67">
        <v>84.42</v>
      </c>
      <c r="H158" s="67">
        <v>38</v>
      </c>
      <c r="I158" s="67"/>
      <c r="J158" s="67">
        <v>0</v>
      </c>
      <c r="K158" s="67"/>
      <c r="L158" s="67">
        <v>0</v>
      </c>
      <c r="M158" s="67"/>
      <c r="N158" s="67">
        <v>0</v>
      </c>
      <c r="O158" s="67"/>
      <c r="P158" s="67">
        <v>0</v>
      </c>
      <c r="Q158" s="67"/>
      <c r="R158" s="67">
        <v>0</v>
      </c>
      <c r="S158" s="67"/>
      <c r="T158" s="67">
        <v>0</v>
      </c>
      <c r="U158" s="67"/>
      <c r="V158" s="67">
        <v>0</v>
      </c>
      <c r="W158" s="67">
        <v>0</v>
      </c>
      <c r="X158" s="67">
        <v>0</v>
      </c>
      <c r="Y158" s="67"/>
      <c r="Z158" s="67"/>
      <c r="AA158" s="67"/>
      <c r="AB158" s="67">
        <v>0</v>
      </c>
      <c r="AC158" s="67">
        <v>0</v>
      </c>
      <c r="AD158" s="67">
        <f>X158+H158+AC158</f>
        <v>38</v>
      </c>
      <c r="AE158" s="64"/>
    </row>
    <row r="159" spans="1:31" ht="100.8" x14ac:dyDescent="0.25">
      <c r="A159" s="67">
        <v>157</v>
      </c>
      <c r="B159" s="67" t="s">
        <v>909</v>
      </c>
      <c r="C159" s="67" t="s">
        <v>910</v>
      </c>
      <c r="D159" s="67" t="s">
        <v>1042</v>
      </c>
      <c r="E159" s="67" t="s">
        <v>911</v>
      </c>
      <c r="F159" s="67" t="s">
        <v>912</v>
      </c>
      <c r="G159" s="67">
        <v>84.31</v>
      </c>
      <c r="H159" s="67" t="s">
        <v>913</v>
      </c>
      <c r="I159" s="67" t="s">
        <v>43</v>
      </c>
      <c r="J159" s="67" t="s">
        <v>184</v>
      </c>
      <c r="K159" s="67" t="s">
        <v>43</v>
      </c>
      <c r="L159" s="67" t="s">
        <v>184</v>
      </c>
      <c r="M159" s="67" t="s">
        <v>43</v>
      </c>
      <c r="N159" s="67" t="s">
        <v>184</v>
      </c>
      <c r="O159" s="67" t="s">
        <v>43</v>
      </c>
      <c r="P159" s="67" t="s">
        <v>184</v>
      </c>
      <c r="Q159" s="67" t="s">
        <v>43</v>
      </c>
      <c r="R159" s="67" t="s">
        <v>184</v>
      </c>
      <c r="S159" s="67" t="s">
        <v>43</v>
      </c>
      <c r="T159" s="67" t="s">
        <v>184</v>
      </c>
      <c r="U159" s="67" t="s">
        <v>43</v>
      </c>
      <c r="V159" s="67" t="s">
        <v>184</v>
      </c>
      <c r="W159" s="67" t="s">
        <v>184</v>
      </c>
      <c r="X159" s="67">
        <v>0</v>
      </c>
      <c r="Y159" s="67" t="s">
        <v>914</v>
      </c>
      <c r="Z159" s="67" t="s">
        <v>799</v>
      </c>
      <c r="AA159" s="67" t="s">
        <v>799</v>
      </c>
      <c r="AB159" s="67" t="s">
        <v>867</v>
      </c>
      <c r="AC159" s="67" t="s">
        <v>867</v>
      </c>
      <c r="AD159" s="67">
        <f>H159+X159+AC159</f>
        <v>37.94</v>
      </c>
      <c r="AE159" s="64"/>
    </row>
    <row r="160" spans="1:31" x14ac:dyDescent="0.25">
      <c r="A160" s="67">
        <v>158</v>
      </c>
      <c r="B160" s="67">
        <v>2020211235</v>
      </c>
      <c r="C160" s="67" t="s">
        <v>349</v>
      </c>
      <c r="D160" s="67" t="s">
        <v>1042</v>
      </c>
      <c r="E160" s="67">
        <v>17780547505</v>
      </c>
      <c r="F160" s="67" t="s">
        <v>42</v>
      </c>
      <c r="G160" s="67">
        <v>84.24</v>
      </c>
      <c r="H160" s="67">
        <v>37.908000000000001</v>
      </c>
      <c r="I160" s="67"/>
      <c r="J160" s="67"/>
      <c r="K160" s="67"/>
      <c r="L160" s="67"/>
      <c r="M160" s="67"/>
      <c r="N160" s="67"/>
      <c r="O160" s="67"/>
      <c r="P160" s="67"/>
      <c r="Q160" s="67"/>
      <c r="R160" s="67"/>
      <c r="S160" s="67"/>
      <c r="T160" s="67"/>
      <c r="U160" s="67"/>
      <c r="V160" s="67"/>
      <c r="W160" s="67"/>
      <c r="X160" s="67"/>
      <c r="Y160" s="67"/>
      <c r="Z160" s="67"/>
      <c r="AA160" s="67"/>
      <c r="AB160" s="67"/>
      <c r="AC160" s="67">
        <f>AB160*0.1</f>
        <v>0</v>
      </c>
      <c r="AD160" s="67">
        <f>H160+X160+AC160</f>
        <v>37.908000000000001</v>
      </c>
      <c r="AE160" s="64"/>
    </row>
    <row r="161" spans="1:31" x14ac:dyDescent="0.25">
      <c r="A161" s="67">
        <v>159</v>
      </c>
      <c r="B161" s="67" t="s">
        <v>874</v>
      </c>
      <c r="C161" s="67" t="s">
        <v>875</v>
      </c>
      <c r="D161" s="67" t="s">
        <v>1042</v>
      </c>
      <c r="E161" s="67" t="s">
        <v>876</v>
      </c>
      <c r="F161" s="67" t="s">
        <v>379</v>
      </c>
      <c r="G161" s="67">
        <v>84.03</v>
      </c>
      <c r="H161" s="67" t="s">
        <v>877</v>
      </c>
      <c r="I161" s="67" t="s">
        <v>43</v>
      </c>
      <c r="J161" s="67">
        <v>0</v>
      </c>
      <c r="K161" s="67" t="s">
        <v>43</v>
      </c>
      <c r="L161" s="67">
        <v>0</v>
      </c>
      <c r="M161" s="67" t="s">
        <v>43</v>
      </c>
      <c r="N161" s="67">
        <v>0</v>
      </c>
      <c r="O161" s="67" t="s">
        <v>43</v>
      </c>
      <c r="P161" s="67">
        <v>0</v>
      </c>
      <c r="Q161" s="67" t="s">
        <v>43</v>
      </c>
      <c r="R161" s="67">
        <v>0</v>
      </c>
      <c r="S161" s="67" t="s">
        <v>43</v>
      </c>
      <c r="T161" s="67">
        <v>0</v>
      </c>
      <c r="U161" s="67" t="s">
        <v>43</v>
      </c>
      <c r="V161" s="67">
        <v>0</v>
      </c>
      <c r="W161" s="67">
        <v>0</v>
      </c>
      <c r="X161" s="67">
        <v>0</v>
      </c>
      <c r="Y161" s="67" t="s">
        <v>799</v>
      </c>
      <c r="Z161" s="67" t="s">
        <v>799</v>
      </c>
      <c r="AA161" s="67" t="s">
        <v>799</v>
      </c>
      <c r="AB161" s="67" t="s">
        <v>184</v>
      </c>
      <c r="AC161" s="67" t="s">
        <v>184</v>
      </c>
      <c r="AD161" s="67">
        <f>H161+X161+AC161</f>
        <v>37.81</v>
      </c>
      <c r="AE161" s="64"/>
    </row>
    <row r="162" spans="1:31" x14ac:dyDescent="0.25">
      <c r="A162" s="67">
        <v>160</v>
      </c>
      <c r="B162" s="67">
        <v>2020211385</v>
      </c>
      <c r="C162" s="67" t="s">
        <v>426</v>
      </c>
      <c r="D162" s="67" t="s">
        <v>1042</v>
      </c>
      <c r="E162" s="67">
        <v>18080183255</v>
      </c>
      <c r="F162" s="67" t="s">
        <v>113</v>
      </c>
      <c r="G162" s="67">
        <v>83.95</v>
      </c>
      <c r="H162" s="67">
        <v>37.78</v>
      </c>
      <c r="I162" s="67"/>
      <c r="J162" s="67"/>
      <c r="K162" s="67"/>
      <c r="L162" s="67"/>
      <c r="M162" s="67"/>
      <c r="N162" s="67"/>
      <c r="O162" s="67"/>
      <c r="P162" s="67"/>
      <c r="Q162" s="67"/>
      <c r="R162" s="67"/>
      <c r="S162" s="67"/>
      <c r="T162" s="67"/>
      <c r="U162" s="67"/>
      <c r="V162" s="67"/>
      <c r="W162" s="67"/>
      <c r="X162" s="67"/>
      <c r="Y162" s="67"/>
      <c r="Z162" s="67"/>
      <c r="AA162" s="67" t="s">
        <v>427</v>
      </c>
      <c r="AB162" s="67">
        <v>0</v>
      </c>
      <c r="AC162" s="67">
        <v>0</v>
      </c>
      <c r="AD162" s="67">
        <f>AC162+H162</f>
        <v>37.78</v>
      </c>
      <c r="AE162" s="64"/>
    </row>
    <row r="163" spans="1:31" x14ac:dyDescent="0.25">
      <c r="A163" s="67">
        <v>161</v>
      </c>
      <c r="B163" s="67">
        <v>2020211295</v>
      </c>
      <c r="C163" s="67" t="s">
        <v>350</v>
      </c>
      <c r="D163" s="67" t="s">
        <v>1042</v>
      </c>
      <c r="E163" s="67">
        <v>13142188020</v>
      </c>
      <c r="F163" s="67" t="s">
        <v>351</v>
      </c>
      <c r="G163" s="67">
        <v>83.61</v>
      </c>
      <c r="H163" s="67">
        <v>37.624499999999998</v>
      </c>
      <c r="I163" s="67"/>
      <c r="J163" s="67"/>
      <c r="K163" s="67"/>
      <c r="L163" s="67"/>
      <c r="M163" s="67"/>
      <c r="N163" s="67"/>
      <c r="O163" s="67"/>
      <c r="P163" s="67"/>
      <c r="Q163" s="67"/>
      <c r="R163" s="67"/>
      <c r="S163" s="67"/>
      <c r="T163" s="67"/>
      <c r="U163" s="67"/>
      <c r="V163" s="67"/>
      <c r="W163" s="67"/>
      <c r="X163" s="67"/>
      <c r="Y163" s="67" t="s">
        <v>352</v>
      </c>
      <c r="Z163" s="67"/>
      <c r="AA163" s="67"/>
      <c r="AB163" s="67">
        <v>1</v>
      </c>
      <c r="AC163" s="67">
        <f>AB163*0.1</f>
        <v>0.1</v>
      </c>
      <c r="AD163" s="67">
        <f>H163+X163+AC163</f>
        <v>37.724499999999999</v>
      </c>
      <c r="AE163" s="64"/>
    </row>
    <row r="164" spans="1:31" x14ac:dyDescent="0.25">
      <c r="A164" s="67">
        <v>162</v>
      </c>
      <c r="B164" s="67" t="s">
        <v>939</v>
      </c>
      <c r="C164" s="67" t="s">
        <v>940</v>
      </c>
      <c r="D164" s="67" t="s">
        <v>1042</v>
      </c>
      <c r="E164" s="67" t="s">
        <v>941</v>
      </c>
      <c r="F164" s="67" t="s">
        <v>381</v>
      </c>
      <c r="G164" s="67">
        <v>83.7</v>
      </c>
      <c r="H164" s="67">
        <v>37.67</v>
      </c>
      <c r="I164" s="67" t="s">
        <v>43</v>
      </c>
      <c r="J164" s="67" t="s">
        <v>184</v>
      </c>
      <c r="K164" s="67" t="s">
        <v>43</v>
      </c>
      <c r="L164" s="67" t="s">
        <v>184</v>
      </c>
      <c r="M164" s="67" t="s">
        <v>43</v>
      </c>
      <c r="N164" s="67" t="s">
        <v>184</v>
      </c>
      <c r="O164" s="67" t="s">
        <v>43</v>
      </c>
      <c r="P164" s="67" t="s">
        <v>184</v>
      </c>
      <c r="Q164" s="67" t="s">
        <v>43</v>
      </c>
      <c r="R164" s="67" t="s">
        <v>184</v>
      </c>
      <c r="S164" s="67" t="s">
        <v>43</v>
      </c>
      <c r="T164" s="67" t="s">
        <v>184</v>
      </c>
      <c r="U164" s="67" t="s">
        <v>43</v>
      </c>
      <c r="V164" s="67" t="s">
        <v>184</v>
      </c>
      <c r="W164" s="67">
        <v>0</v>
      </c>
      <c r="X164" s="67">
        <v>0</v>
      </c>
      <c r="Y164" s="67" t="s">
        <v>799</v>
      </c>
      <c r="Z164" s="67" t="s">
        <v>799</v>
      </c>
      <c r="AA164" s="67" t="s">
        <v>799</v>
      </c>
      <c r="AB164" s="67">
        <v>0</v>
      </c>
      <c r="AC164" s="67">
        <v>0</v>
      </c>
      <c r="AD164" s="67">
        <f>H164+X164+AC164</f>
        <v>37.67</v>
      </c>
      <c r="AE164" s="64"/>
    </row>
    <row r="165" spans="1:31" ht="28.8" x14ac:dyDescent="0.25">
      <c r="A165" s="67">
        <v>163</v>
      </c>
      <c r="B165" s="67">
        <v>2020211282</v>
      </c>
      <c r="C165" s="67" t="s">
        <v>1016</v>
      </c>
      <c r="D165" s="67" t="s">
        <v>1042</v>
      </c>
      <c r="E165" s="67">
        <v>18940995329</v>
      </c>
      <c r="F165" s="67" t="s">
        <v>351</v>
      </c>
      <c r="G165" s="67">
        <v>83.08</v>
      </c>
      <c r="H165" s="67">
        <v>37.386000000000003</v>
      </c>
      <c r="I165" s="67"/>
      <c r="J165" s="67"/>
      <c r="K165" s="67"/>
      <c r="L165" s="67"/>
      <c r="M165" s="67"/>
      <c r="N165" s="67"/>
      <c r="O165" s="67"/>
      <c r="P165" s="67"/>
      <c r="Q165" s="67"/>
      <c r="R165" s="67"/>
      <c r="S165" s="67"/>
      <c r="T165" s="67"/>
      <c r="U165" s="67"/>
      <c r="V165" s="67"/>
      <c r="W165" s="67"/>
      <c r="X165" s="67"/>
      <c r="Y165" s="67" t="s">
        <v>1017</v>
      </c>
      <c r="Z165" s="67"/>
      <c r="AA165" s="67"/>
      <c r="AB165" s="67"/>
      <c r="AC165" s="67"/>
      <c r="AD165" s="67">
        <f>AC165+H165+X165</f>
        <v>37.386000000000003</v>
      </c>
      <c r="AE165" s="64"/>
    </row>
    <row r="166" spans="1:31" x14ac:dyDescent="0.25">
      <c r="A166" s="67">
        <v>164</v>
      </c>
      <c r="B166" s="67" t="s">
        <v>845</v>
      </c>
      <c r="C166" s="67" t="s">
        <v>846</v>
      </c>
      <c r="D166" s="67" t="s">
        <v>1042</v>
      </c>
      <c r="E166" s="67" t="s">
        <v>847</v>
      </c>
      <c r="F166" s="67" t="s">
        <v>42</v>
      </c>
      <c r="G166" s="67">
        <v>82.96</v>
      </c>
      <c r="H166" s="67">
        <v>37.33</v>
      </c>
      <c r="I166" s="67" t="s">
        <v>43</v>
      </c>
      <c r="J166" s="67">
        <v>0</v>
      </c>
      <c r="K166" s="67" t="s">
        <v>43</v>
      </c>
      <c r="L166" s="67">
        <v>0</v>
      </c>
      <c r="M166" s="67" t="s">
        <v>43</v>
      </c>
      <c r="N166" s="67">
        <v>0</v>
      </c>
      <c r="O166" s="67" t="s">
        <v>43</v>
      </c>
      <c r="P166" s="67">
        <v>0</v>
      </c>
      <c r="Q166" s="67" t="s">
        <v>43</v>
      </c>
      <c r="R166" s="67">
        <v>0</v>
      </c>
      <c r="S166" s="67" t="s">
        <v>43</v>
      </c>
      <c r="T166" s="67">
        <v>0</v>
      </c>
      <c r="U166" s="67" t="s">
        <v>43</v>
      </c>
      <c r="V166" s="67">
        <v>0</v>
      </c>
      <c r="W166" s="67">
        <v>0</v>
      </c>
      <c r="X166" s="67">
        <v>0</v>
      </c>
      <c r="Y166" s="67" t="s">
        <v>799</v>
      </c>
      <c r="Z166" s="67" t="s">
        <v>799</v>
      </c>
      <c r="AA166" s="67" t="s">
        <v>848</v>
      </c>
      <c r="AB166" s="67" t="s">
        <v>849</v>
      </c>
      <c r="AC166" s="67" t="s">
        <v>850</v>
      </c>
      <c r="AD166" s="67">
        <f>H166+X166+AC166</f>
        <v>37.379999999999995</v>
      </c>
      <c r="AE166" s="64"/>
    </row>
    <row r="167" spans="1:31" ht="158.4" x14ac:dyDescent="0.25">
      <c r="A167" s="67">
        <v>165</v>
      </c>
      <c r="B167" s="67">
        <v>2020211239</v>
      </c>
      <c r="C167" s="67" t="s">
        <v>792</v>
      </c>
      <c r="D167" s="67" t="s">
        <v>1042</v>
      </c>
      <c r="E167" s="67">
        <v>15528080032</v>
      </c>
      <c r="F167" s="67" t="s">
        <v>130</v>
      </c>
      <c r="G167" s="67">
        <v>82.67</v>
      </c>
      <c r="H167" s="67">
        <f>G167*0.45</f>
        <v>37.201500000000003</v>
      </c>
      <c r="I167" s="67"/>
      <c r="J167" s="67"/>
      <c r="K167" s="67"/>
      <c r="L167" s="67"/>
      <c r="M167" s="67"/>
      <c r="N167" s="67"/>
      <c r="O167" s="67"/>
      <c r="P167" s="67"/>
      <c r="Q167" s="67" t="s">
        <v>793</v>
      </c>
      <c r="R167" s="67">
        <v>0.1</v>
      </c>
      <c r="S167" s="67"/>
      <c r="T167" s="67"/>
      <c r="U167" s="67"/>
      <c r="V167" s="67"/>
      <c r="W167" s="67">
        <f>J167+L167+N167+P167+R167+T167+V167</f>
        <v>0.1</v>
      </c>
      <c r="X167" s="67">
        <f>W167*0.45</f>
        <v>4.5000000000000005E-2</v>
      </c>
      <c r="Y167" s="67"/>
      <c r="Z167" s="67"/>
      <c r="AA167" s="67"/>
      <c r="AB167" s="67"/>
      <c r="AC167" s="67">
        <f>AB167*0.1</f>
        <v>0</v>
      </c>
      <c r="AD167" s="67">
        <f>AC167+X167+H167</f>
        <v>37.246500000000005</v>
      </c>
      <c r="AE167" s="64"/>
    </row>
    <row r="168" spans="1:31" x14ac:dyDescent="0.25">
      <c r="A168" s="67">
        <v>166</v>
      </c>
      <c r="B168" s="67" t="s">
        <v>410</v>
      </c>
      <c r="C168" s="67" t="s">
        <v>411</v>
      </c>
      <c r="D168" s="67" t="s">
        <v>1042</v>
      </c>
      <c r="E168" s="67">
        <v>18782221516</v>
      </c>
      <c r="F168" s="67" t="s">
        <v>412</v>
      </c>
      <c r="G168" s="67">
        <v>82.58</v>
      </c>
      <c r="H168" s="67">
        <v>37.159999999999997</v>
      </c>
      <c r="I168" s="67"/>
      <c r="J168" s="67"/>
      <c r="K168" s="67"/>
      <c r="L168" s="67"/>
      <c r="M168" s="67"/>
      <c r="N168" s="67"/>
      <c r="O168" s="67"/>
      <c r="P168" s="67"/>
      <c r="Q168" s="67"/>
      <c r="R168" s="67"/>
      <c r="S168" s="67"/>
      <c r="T168" s="67"/>
      <c r="U168" s="67"/>
      <c r="V168" s="67">
        <v>0</v>
      </c>
      <c r="W168" s="67">
        <v>0</v>
      </c>
      <c r="X168" s="67">
        <v>0</v>
      </c>
      <c r="Y168" s="67" t="s">
        <v>43</v>
      </c>
      <c r="Z168" s="67" t="s">
        <v>43</v>
      </c>
      <c r="AA168" s="67" t="s">
        <v>413</v>
      </c>
      <c r="AB168" s="67">
        <v>0</v>
      </c>
      <c r="AC168" s="67">
        <v>0</v>
      </c>
      <c r="AD168" s="67">
        <v>37.159999999999997</v>
      </c>
      <c r="AE168" s="64"/>
    </row>
    <row r="169" spans="1:31" x14ac:dyDescent="0.25">
      <c r="A169" s="67">
        <v>167</v>
      </c>
      <c r="B169" s="67">
        <v>2020211329</v>
      </c>
      <c r="C169" s="67" t="s">
        <v>1018</v>
      </c>
      <c r="D169" s="67" t="s">
        <v>1042</v>
      </c>
      <c r="E169" s="67">
        <v>19180977244</v>
      </c>
      <c r="F169" s="67" t="s">
        <v>134</v>
      </c>
      <c r="G169" s="67">
        <v>82.4</v>
      </c>
      <c r="H169" s="67">
        <v>37.08</v>
      </c>
      <c r="I169" s="67"/>
      <c r="J169" s="67"/>
      <c r="K169" s="67"/>
      <c r="L169" s="67"/>
      <c r="M169" s="67"/>
      <c r="N169" s="67"/>
      <c r="O169" s="67"/>
      <c r="P169" s="67"/>
      <c r="Q169" s="67"/>
      <c r="R169" s="67"/>
      <c r="S169" s="67"/>
      <c r="T169" s="67"/>
      <c r="U169" s="67"/>
      <c r="V169" s="67"/>
      <c r="W169" s="67"/>
      <c r="X169" s="67"/>
      <c r="Y169" s="67"/>
      <c r="Z169" s="67"/>
      <c r="AA169" s="67"/>
      <c r="AB169" s="67"/>
      <c r="AC169" s="67"/>
      <c r="AD169" s="67">
        <f>AC169+H169+X169</f>
        <v>37.08</v>
      </c>
      <c r="AE169" s="64"/>
    </row>
    <row r="170" spans="1:31" x14ac:dyDescent="0.25">
      <c r="A170" s="67">
        <v>168</v>
      </c>
      <c r="B170" s="67">
        <v>2020211296</v>
      </c>
      <c r="C170" s="67" t="s">
        <v>601</v>
      </c>
      <c r="D170" s="67" t="s">
        <v>1042</v>
      </c>
      <c r="E170" s="67">
        <v>15528206721</v>
      </c>
      <c r="F170" s="67" t="s">
        <v>351</v>
      </c>
      <c r="G170" s="67">
        <v>82.26</v>
      </c>
      <c r="H170" s="67">
        <f>G170*0.45</f>
        <v>37.017000000000003</v>
      </c>
      <c r="I170" s="67"/>
      <c r="J170" s="67"/>
      <c r="K170" s="67"/>
      <c r="L170" s="67"/>
      <c r="M170" s="67"/>
      <c r="N170" s="67"/>
      <c r="O170" s="67"/>
      <c r="P170" s="67"/>
      <c r="Q170" s="67"/>
      <c r="R170" s="67"/>
      <c r="S170" s="67"/>
      <c r="T170" s="67"/>
      <c r="U170" s="67"/>
      <c r="V170" s="67"/>
      <c r="W170" s="67"/>
      <c r="X170" s="67">
        <f>W170*0.45</f>
        <v>0</v>
      </c>
      <c r="Y170" s="67"/>
      <c r="Z170" s="67"/>
      <c r="AA170" s="67"/>
      <c r="AB170" s="67"/>
      <c r="AC170" s="67"/>
      <c r="AD170" s="67">
        <f>AC170+X170+H170</f>
        <v>37.017000000000003</v>
      </c>
      <c r="AE170" s="64"/>
    </row>
    <row r="171" spans="1:31" x14ac:dyDescent="0.25">
      <c r="A171" s="67">
        <v>169</v>
      </c>
      <c r="B171" s="67">
        <v>2020211372</v>
      </c>
      <c r="C171" s="67" t="s">
        <v>625</v>
      </c>
      <c r="D171" s="67" t="s">
        <v>1042</v>
      </c>
      <c r="E171" s="67">
        <v>15757680380</v>
      </c>
      <c r="F171" s="67" t="s">
        <v>230</v>
      </c>
      <c r="G171" s="67">
        <v>82.19</v>
      </c>
      <c r="H171" s="67">
        <v>36.985500000000002</v>
      </c>
      <c r="I171" s="67"/>
      <c r="J171" s="67"/>
      <c r="K171" s="67"/>
      <c r="L171" s="67"/>
      <c r="M171" s="67"/>
      <c r="N171" s="67"/>
      <c r="O171" s="67"/>
      <c r="P171" s="67"/>
      <c r="Q171" s="67"/>
      <c r="R171" s="67"/>
      <c r="S171" s="67"/>
      <c r="T171" s="67"/>
      <c r="U171" s="67"/>
      <c r="V171" s="67"/>
      <c r="W171" s="67"/>
      <c r="X171" s="67"/>
      <c r="Y171" s="67"/>
      <c r="Z171" s="67"/>
      <c r="AA171" s="67"/>
      <c r="AB171" s="67"/>
      <c r="AC171" s="67"/>
      <c r="AD171" s="67">
        <f>AC171+X171+H171</f>
        <v>36.985500000000002</v>
      </c>
      <c r="AE171" s="64"/>
    </row>
    <row r="172" spans="1:31" x14ac:dyDescent="0.25">
      <c r="A172" s="67">
        <v>170</v>
      </c>
      <c r="B172" s="67">
        <v>2020211283</v>
      </c>
      <c r="C172" s="67" t="s">
        <v>1019</v>
      </c>
      <c r="D172" s="67" t="s">
        <v>1042</v>
      </c>
      <c r="E172" s="67">
        <v>13103994482</v>
      </c>
      <c r="F172" s="67" t="s">
        <v>436</v>
      </c>
      <c r="G172" s="67">
        <v>82.12</v>
      </c>
      <c r="H172" s="67">
        <v>36.954000000000001</v>
      </c>
      <c r="I172" s="67"/>
      <c r="J172" s="67"/>
      <c r="K172" s="67"/>
      <c r="L172" s="67"/>
      <c r="M172" s="67"/>
      <c r="N172" s="67"/>
      <c r="O172" s="67"/>
      <c r="P172" s="67"/>
      <c r="Q172" s="67"/>
      <c r="R172" s="67"/>
      <c r="S172" s="67"/>
      <c r="T172" s="67"/>
      <c r="U172" s="67"/>
      <c r="V172" s="67"/>
      <c r="W172" s="67"/>
      <c r="X172" s="67"/>
      <c r="Y172" s="67"/>
      <c r="Z172" s="67"/>
      <c r="AA172" s="67"/>
      <c r="AB172" s="67"/>
      <c r="AC172" s="67"/>
      <c r="AD172" s="67">
        <f>AC172+H172+X172</f>
        <v>36.954000000000001</v>
      </c>
      <c r="AE172" s="64"/>
    </row>
    <row r="173" spans="1:31" ht="43.2" x14ac:dyDescent="0.25">
      <c r="A173" s="67">
        <v>171</v>
      </c>
      <c r="B173" s="67">
        <v>2020211351</v>
      </c>
      <c r="C173" s="67" t="s">
        <v>990</v>
      </c>
      <c r="D173" s="67" t="s">
        <v>1042</v>
      </c>
      <c r="E173" s="67">
        <v>18904732568</v>
      </c>
      <c r="F173" s="67" t="s">
        <v>991</v>
      </c>
      <c r="G173" s="67">
        <v>81.900000000000006</v>
      </c>
      <c r="H173" s="67">
        <v>36.86</v>
      </c>
      <c r="I173" s="67" t="s">
        <v>992</v>
      </c>
      <c r="J173" s="67">
        <v>0</v>
      </c>
      <c r="K173" s="67"/>
      <c r="L173" s="67"/>
      <c r="M173" s="67"/>
      <c r="N173" s="67"/>
      <c r="O173" s="67"/>
      <c r="P173" s="67"/>
      <c r="Q173" s="67"/>
      <c r="R173" s="67"/>
      <c r="S173" s="67"/>
      <c r="T173" s="67"/>
      <c r="U173" s="67"/>
      <c r="V173" s="67"/>
      <c r="W173" s="67">
        <v>0</v>
      </c>
      <c r="X173" s="67">
        <v>0</v>
      </c>
      <c r="Y173" s="67"/>
      <c r="Z173" s="67"/>
      <c r="AA173" s="67"/>
      <c r="AB173" s="67"/>
      <c r="AC173" s="67"/>
      <c r="AD173" s="67">
        <f>AC173+H173+X173</f>
        <v>36.86</v>
      </c>
      <c r="AE173" s="64"/>
    </row>
    <row r="174" spans="1:31" x14ac:dyDescent="0.25">
      <c r="A174" s="67">
        <v>172</v>
      </c>
      <c r="B174" s="67">
        <v>2020211242</v>
      </c>
      <c r="C174" s="67" t="s">
        <v>674</v>
      </c>
      <c r="D174" s="67" t="s">
        <v>1042</v>
      </c>
      <c r="E174" s="67">
        <v>15528018319</v>
      </c>
      <c r="F174" s="67" t="s">
        <v>116</v>
      </c>
      <c r="G174" s="67">
        <v>81.28</v>
      </c>
      <c r="H174" s="67">
        <f>G174*0.45</f>
        <v>36.576000000000001</v>
      </c>
      <c r="I174" s="67"/>
      <c r="J174" s="67"/>
      <c r="K174" s="67"/>
      <c r="L174" s="67"/>
      <c r="M174" s="67"/>
      <c r="N174" s="67"/>
      <c r="O174" s="67"/>
      <c r="P174" s="67"/>
      <c r="Q174" s="67"/>
      <c r="R174" s="67"/>
      <c r="S174" s="67"/>
      <c r="T174" s="67"/>
      <c r="U174" s="67"/>
      <c r="V174" s="67"/>
      <c r="W174" s="67">
        <f>J174+L174+N174+P174+R174+T174+V174</f>
        <v>0</v>
      </c>
      <c r="X174" s="67">
        <f>W174*0.45</f>
        <v>0</v>
      </c>
      <c r="Y174" s="67"/>
      <c r="Z174" s="67"/>
      <c r="AA174" s="67"/>
      <c r="AB174" s="67"/>
      <c r="AC174" s="67">
        <f>AB174*0.1</f>
        <v>0</v>
      </c>
      <c r="AD174" s="67">
        <f>AC174+X174+H174</f>
        <v>36.576000000000001</v>
      </c>
      <c r="AE174" s="77"/>
    </row>
    <row r="175" spans="1:31" ht="28.8" x14ac:dyDescent="0.25">
      <c r="A175" s="67">
        <v>173</v>
      </c>
      <c r="B175" s="67" t="s">
        <v>1012</v>
      </c>
      <c r="C175" s="67" t="s">
        <v>1013</v>
      </c>
      <c r="D175" s="67" t="s">
        <v>1042</v>
      </c>
      <c r="E175" s="67">
        <v>18382289781</v>
      </c>
      <c r="F175" s="67" t="s">
        <v>1014</v>
      </c>
      <c r="G175" s="67">
        <v>80.97</v>
      </c>
      <c r="H175" s="67">
        <v>36.44</v>
      </c>
      <c r="I175" s="67"/>
      <c r="J175" s="67"/>
      <c r="K175" s="67"/>
      <c r="L175" s="67"/>
      <c r="M175" s="67"/>
      <c r="N175" s="67"/>
      <c r="O175" s="67"/>
      <c r="P175" s="67"/>
      <c r="Q175" s="67"/>
      <c r="R175" s="67"/>
      <c r="S175" s="67"/>
      <c r="T175" s="67"/>
      <c r="U175" s="67" t="s">
        <v>1015</v>
      </c>
      <c r="V175" s="67">
        <v>0</v>
      </c>
      <c r="W175" s="67">
        <v>0</v>
      </c>
      <c r="X175" s="67">
        <v>0</v>
      </c>
      <c r="Y175" s="67"/>
      <c r="Z175" s="67"/>
      <c r="AA175" s="67"/>
      <c r="AB175" s="67"/>
      <c r="AC175" s="67"/>
      <c r="AD175" s="67">
        <f>AC175+H175+X175</f>
        <v>36.44</v>
      </c>
      <c r="AE175" s="64"/>
    </row>
    <row r="176" spans="1:31" x14ac:dyDescent="0.25">
      <c r="A176" s="67">
        <v>174</v>
      </c>
      <c r="B176" s="67">
        <v>2020211247</v>
      </c>
      <c r="C176" s="67" t="s">
        <v>524</v>
      </c>
      <c r="D176" s="67" t="s">
        <v>1042</v>
      </c>
      <c r="E176" s="67">
        <v>15928931311</v>
      </c>
      <c r="F176" s="67" t="s">
        <v>525</v>
      </c>
      <c r="G176" s="67">
        <v>80.8</v>
      </c>
      <c r="H176" s="67">
        <v>36.36</v>
      </c>
      <c r="I176" s="67"/>
      <c r="J176" s="67"/>
      <c r="K176" s="67"/>
      <c r="L176" s="67"/>
      <c r="M176" s="67"/>
      <c r="N176" s="67"/>
      <c r="O176" s="67"/>
      <c r="P176" s="67"/>
      <c r="Q176" s="67"/>
      <c r="R176" s="67"/>
      <c r="S176" s="67"/>
      <c r="T176" s="67"/>
      <c r="U176" s="67"/>
      <c r="V176" s="67"/>
      <c r="W176" s="67"/>
      <c r="X176" s="67"/>
      <c r="Y176" s="67"/>
      <c r="Z176" s="67"/>
      <c r="AA176" s="67"/>
      <c r="AB176" s="67"/>
      <c r="AC176" s="67"/>
      <c r="AD176" s="67">
        <f>X176+H176+AC176</f>
        <v>36.36</v>
      </c>
      <c r="AE176" s="64"/>
    </row>
    <row r="177" spans="1:31" ht="86.4" x14ac:dyDescent="0.25">
      <c r="A177" s="67">
        <v>175</v>
      </c>
      <c r="B177" s="67">
        <v>2020211231</v>
      </c>
      <c r="C177" s="67" t="s">
        <v>698</v>
      </c>
      <c r="D177" s="67" t="s">
        <v>1042</v>
      </c>
      <c r="E177" s="67">
        <v>18788116778</v>
      </c>
      <c r="F177" s="67" t="s">
        <v>304</v>
      </c>
      <c r="G177" s="67">
        <v>77.91</v>
      </c>
      <c r="H177" s="67">
        <f>G177*0.45</f>
        <v>35.0595</v>
      </c>
      <c r="I177" s="67"/>
      <c r="J177" s="67"/>
      <c r="K177" s="67"/>
      <c r="L177" s="67"/>
      <c r="M177" s="67"/>
      <c r="N177" s="67"/>
      <c r="O177" s="67"/>
      <c r="P177" s="67"/>
      <c r="Q177" s="67"/>
      <c r="R177" s="67"/>
      <c r="S177" s="67"/>
      <c r="T177" s="67"/>
      <c r="U177" s="67" t="s">
        <v>699</v>
      </c>
      <c r="V177" s="67">
        <v>0</v>
      </c>
      <c r="W177" s="67">
        <f>J177+L177+N177+P177+R177+T177+V177</f>
        <v>0</v>
      </c>
      <c r="X177" s="67">
        <f>W177*0.45</f>
        <v>0</v>
      </c>
      <c r="Y177" s="67" t="s">
        <v>700</v>
      </c>
      <c r="Z177" s="67" t="s">
        <v>701</v>
      </c>
      <c r="AA177" s="67" t="s">
        <v>702</v>
      </c>
      <c r="AB177" s="67">
        <v>5</v>
      </c>
      <c r="AC177" s="67">
        <f>AB177*0.1</f>
        <v>0.5</v>
      </c>
      <c r="AD177" s="67">
        <f>AC177+X177+H177</f>
        <v>35.5595</v>
      </c>
      <c r="AE177" s="64"/>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73FB-D98F-4181-952F-95F2E686423B}">
  <dimension ref="A1:AE38"/>
  <sheetViews>
    <sheetView topLeftCell="P1" workbookViewId="0">
      <selection activeCell="V16" sqref="V1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ht="57.6" x14ac:dyDescent="0.25">
      <c r="A3" s="67">
        <v>1</v>
      </c>
      <c r="B3" s="67">
        <v>2020211431</v>
      </c>
      <c r="C3" s="67" t="s">
        <v>463</v>
      </c>
      <c r="D3" s="67" t="s">
        <v>1053</v>
      </c>
      <c r="E3" s="67">
        <v>18283270089</v>
      </c>
      <c r="F3" s="67" t="s">
        <v>194</v>
      </c>
      <c r="G3" s="67">
        <v>86.78</v>
      </c>
      <c r="H3" s="67">
        <v>39.049999999999997</v>
      </c>
      <c r="I3" s="67"/>
      <c r="J3" s="67"/>
      <c r="K3" s="67"/>
      <c r="L3" s="67"/>
      <c r="M3" s="67"/>
      <c r="N3" s="67"/>
      <c r="O3" s="67"/>
      <c r="P3" s="67"/>
      <c r="Q3" s="67"/>
      <c r="R3" s="67"/>
      <c r="S3" s="67"/>
      <c r="T3" s="67"/>
      <c r="U3" s="67" t="s">
        <v>464</v>
      </c>
      <c r="V3" s="67">
        <v>17</v>
      </c>
      <c r="W3" s="67">
        <v>17</v>
      </c>
      <c r="X3" s="67">
        <v>7.65</v>
      </c>
      <c r="Y3" s="67" t="s">
        <v>465</v>
      </c>
      <c r="Z3" s="67"/>
      <c r="AA3" s="67" t="s">
        <v>466</v>
      </c>
      <c r="AB3" s="67">
        <v>1.75</v>
      </c>
      <c r="AC3" s="67">
        <v>0.78749999999999998</v>
      </c>
      <c r="AD3" s="67">
        <f>AC3+X3+H3</f>
        <v>47.487499999999997</v>
      </c>
      <c r="AE3" s="71"/>
    </row>
    <row r="4" spans="1:31" ht="129.6" x14ac:dyDescent="0.25">
      <c r="A4" s="67">
        <v>2</v>
      </c>
      <c r="B4" s="67">
        <v>2020211409</v>
      </c>
      <c r="C4" s="67" t="s">
        <v>484</v>
      </c>
      <c r="D4" s="67" t="s">
        <v>1053</v>
      </c>
      <c r="E4" s="67">
        <v>18525435561</v>
      </c>
      <c r="F4" s="67" t="s">
        <v>203</v>
      </c>
      <c r="G4" s="67">
        <v>86.75</v>
      </c>
      <c r="H4" s="67">
        <v>39.037500000000001</v>
      </c>
      <c r="I4" s="67"/>
      <c r="J4" s="67"/>
      <c r="K4" s="67"/>
      <c r="L4" s="67"/>
      <c r="M4" s="67"/>
      <c r="N4" s="67"/>
      <c r="O4" s="67"/>
      <c r="P4" s="67"/>
      <c r="Q4" s="67"/>
      <c r="R4" s="67"/>
      <c r="S4" s="67"/>
      <c r="T4" s="67"/>
      <c r="U4" s="67" t="s">
        <v>485</v>
      </c>
      <c r="V4" s="67">
        <v>15</v>
      </c>
      <c r="W4" s="67">
        <v>15</v>
      </c>
      <c r="X4" s="67">
        <v>6.75</v>
      </c>
      <c r="Y4" s="67" t="s">
        <v>486</v>
      </c>
      <c r="Z4" s="67"/>
      <c r="AA4" s="67" t="s">
        <v>487</v>
      </c>
      <c r="AB4" s="67">
        <v>4</v>
      </c>
      <c r="AC4" s="67">
        <v>0.4</v>
      </c>
      <c r="AD4" s="67">
        <f>AC4+X4+H4</f>
        <v>46.1875</v>
      </c>
      <c r="AE4" s="71"/>
    </row>
    <row r="5" spans="1:31" ht="72" x14ac:dyDescent="0.25">
      <c r="A5" s="67">
        <v>3</v>
      </c>
      <c r="B5" s="67" t="s">
        <v>942</v>
      </c>
      <c r="C5" s="67" t="s">
        <v>1050</v>
      </c>
      <c r="D5" s="67" t="s">
        <v>1052</v>
      </c>
      <c r="E5" s="67" t="s">
        <v>943</v>
      </c>
      <c r="F5" s="67" t="s">
        <v>211</v>
      </c>
      <c r="G5" s="67">
        <v>87.47</v>
      </c>
      <c r="H5" s="67">
        <v>39.36</v>
      </c>
      <c r="I5" s="67" t="s">
        <v>944</v>
      </c>
      <c r="J5" s="67">
        <v>7.5</v>
      </c>
      <c r="K5" s="67" t="s">
        <v>43</v>
      </c>
      <c r="L5" s="67" t="s">
        <v>184</v>
      </c>
      <c r="M5" s="67" t="s">
        <v>43</v>
      </c>
      <c r="N5" s="67" t="s">
        <v>184</v>
      </c>
      <c r="O5" s="67" t="s">
        <v>43</v>
      </c>
      <c r="P5" s="67" t="s">
        <v>184</v>
      </c>
      <c r="Q5" s="67" t="s">
        <v>43</v>
      </c>
      <c r="R5" s="67" t="s">
        <v>184</v>
      </c>
      <c r="S5" s="67" t="s">
        <v>43</v>
      </c>
      <c r="T5" s="67" t="s">
        <v>184</v>
      </c>
      <c r="U5" s="67" t="s">
        <v>945</v>
      </c>
      <c r="V5" s="67">
        <v>7</v>
      </c>
      <c r="W5" s="67">
        <v>14.5</v>
      </c>
      <c r="X5" s="67">
        <v>6.5250000000000004</v>
      </c>
      <c r="Y5" s="67" t="s">
        <v>799</v>
      </c>
      <c r="Z5" s="67" t="s">
        <v>799</v>
      </c>
      <c r="AA5" s="67" t="s">
        <v>799</v>
      </c>
      <c r="AB5" s="67">
        <v>0</v>
      </c>
      <c r="AC5" s="67">
        <v>0</v>
      </c>
      <c r="AD5" s="67">
        <f>H5+X5+AC5</f>
        <v>45.884999999999998</v>
      </c>
      <c r="AE5" s="71"/>
    </row>
    <row r="6" spans="1:31" ht="57.6" x14ac:dyDescent="0.25">
      <c r="A6" s="67">
        <v>4</v>
      </c>
      <c r="B6" s="67">
        <v>2020211445</v>
      </c>
      <c r="C6" s="67" t="s">
        <v>467</v>
      </c>
      <c r="D6" s="67" t="s">
        <v>1053</v>
      </c>
      <c r="E6" s="67">
        <v>15283865067</v>
      </c>
      <c r="F6" s="67" t="s">
        <v>194</v>
      </c>
      <c r="G6" s="67">
        <v>84.85</v>
      </c>
      <c r="H6" s="67">
        <v>38.18</v>
      </c>
      <c r="I6" s="67"/>
      <c r="J6" s="67"/>
      <c r="K6" s="67"/>
      <c r="L6" s="67"/>
      <c r="M6" s="67"/>
      <c r="N6" s="67"/>
      <c r="O6" s="67"/>
      <c r="P6" s="67"/>
      <c r="Q6" s="67"/>
      <c r="R6" s="67"/>
      <c r="S6" s="67"/>
      <c r="T6" s="67"/>
      <c r="U6" s="67" t="s">
        <v>468</v>
      </c>
      <c r="V6" s="67">
        <v>17</v>
      </c>
      <c r="W6" s="67">
        <v>17</v>
      </c>
      <c r="X6" s="67">
        <v>7.65</v>
      </c>
      <c r="Y6" s="67"/>
      <c r="Z6" s="67"/>
      <c r="AA6" s="67" t="s">
        <v>469</v>
      </c>
      <c r="AB6" s="67">
        <v>0</v>
      </c>
      <c r="AC6" s="67">
        <v>0</v>
      </c>
      <c r="AD6" s="67">
        <f>AC6+X6+H6</f>
        <v>45.83</v>
      </c>
      <c r="AE6" s="71"/>
    </row>
    <row r="7" spans="1:31" ht="57.6" x14ac:dyDescent="0.25">
      <c r="A7" s="67">
        <v>5</v>
      </c>
      <c r="B7" s="67">
        <v>2020211420</v>
      </c>
      <c r="C7" s="67" t="s">
        <v>1048</v>
      </c>
      <c r="D7" s="67" t="s">
        <v>1053</v>
      </c>
      <c r="E7" s="67">
        <v>15528062086</v>
      </c>
      <c r="F7" s="67" t="s">
        <v>194</v>
      </c>
      <c r="G7" s="67">
        <v>84.46</v>
      </c>
      <c r="H7" s="67">
        <v>38.01</v>
      </c>
      <c r="I7" s="67"/>
      <c r="J7" s="67"/>
      <c r="K7" s="67"/>
      <c r="L7" s="67"/>
      <c r="M7" s="67"/>
      <c r="N7" s="67"/>
      <c r="O7" s="67"/>
      <c r="P7" s="67"/>
      <c r="Q7" s="67"/>
      <c r="R7" s="67"/>
      <c r="S7" s="67"/>
      <c r="T7" s="67"/>
      <c r="U7" s="67" t="s">
        <v>564</v>
      </c>
      <c r="V7" s="67">
        <v>17</v>
      </c>
      <c r="W7" s="67">
        <v>17</v>
      </c>
      <c r="X7" s="67">
        <v>7.65</v>
      </c>
      <c r="Y7" s="67"/>
      <c r="Z7" s="67"/>
      <c r="AA7" s="67"/>
      <c r="AB7" s="67"/>
      <c r="AC7" s="67"/>
      <c r="AD7" s="67">
        <f>X7+H7+AC7</f>
        <v>45.66</v>
      </c>
      <c r="AE7" s="63"/>
    </row>
    <row r="8" spans="1:31" ht="28.8" x14ac:dyDescent="0.25">
      <c r="A8" s="67">
        <v>6</v>
      </c>
      <c r="B8" s="67">
        <v>2020211438</v>
      </c>
      <c r="C8" s="67" t="s">
        <v>728</v>
      </c>
      <c r="D8" s="67" t="s">
        <v>1053</v>
      </c>
      <c r="E8" s="67">
        <v>13933824196</v>
      </c>
      <c r="F8" s="67" t="s">
        <v>396</v>
      </c>
      <c r="G8" s="67">
        <v>88.04</v>
      </c>
      <c r="H8" s="67">
        <f>G8*0.45</f>
        <v>39.618000000000002</v>
      </c>
      <c r="I8" s="67"/>
      <c r="J8" s="67"/>
      <c r="K8" s="67"/>
      <c r="L8" s="67"/>
      <c r="M8" s="67"/>
      <c r="N8" s="67"/>
      <c r="O8" s="67"/>
      <c r="P8" s="67"/>
      <c r="Q8" s="67"/>
      <c r="R8" s="67"/>
      <c r="S8" s="67"/>
      <c r="T8" s="67"/>
      <c r="U8" s="67" t="s">
        <v>729</v>
      </c>
      <c r="V8" s="67">
        <v>10</v>
      </c>
      <c r="W8" s="67">
        <f>J8+L8+N8+P8+R8+T8+V8</f>
        <v>10</v>
      </c>
      <c r="X8" s="67">
        <f>W8*0.45</f>
        <v>4.5</v>
      </c>
      <c r="Y8" s="67" t="s">
        <v>730</v>
      </c>
      <c r="Z8" s="67"/>
      <c r="AA8" s="67" t="s">
        <v>731</v>
      </c>
      <c r="AB8" s="67">
        <v>2.75</v>
      </c>
      <c r="AC8" s="67">
        <f>AB8*0.1</f>
        <v>0.27500000000000002</v>
      </c>
      <c r="AD8" s="67">
        <f>AC8+X8+H8</f>
        <v>44.393000000000001</v>
      </c>
      <c r="AE8" s="63"/>
    </row>
    <row r="9" spans="1:31" ht="57.6" x14ac:dyDescent="0.25">
      <c r="A9" s="67">
        <v>7</v>
      </c>
      <c r="B9" s="67">
        <v>2020211444</v>
      </c>
      <c r="C9" s="67" t="s">
        <v>1023</v>
      </c>
      <c r="D9" s="67" t="s">
        <v>1052</v>
      </c>
      <c r="E9" s="67">
        <v>19102660241</v>
      </c>
      <c r="F9" s="67" t="s">
        <v>354</v>
      </c>
      <c r="G9" s="67">
        <v>90.12</v>
      </c>
      <c r="H9" s="67">
        <v>40.554000000000002</v>
      </c>
      <c r="I9" s="67" t="s">
        <v>43</v>
      </c>
      <c r="J9" s="67"/>
      <c r="K9" s="67" t="s">
        <v>43</v>
      </c>
      <c r="L9" s="67"/>
      <c r="M9" s="67" t="s">
        <v>43</v>
      </c>
      <c r="N9" s="67"/>
      <c r="O9" s="67" t="s">
        <v>43</v>
      </c>
      <c r="P9" s="67"/>
      <c r="Q9" s="67" t="s">
        <v>43</v>
      </c>
      <c r="R9" s="67"/>
      <c r="S9" s="67" t="s">
        <v>43</v>
      </c>
      <c r="T9" s="67"/>
      <c r="U9" s="67" t="s">
        <v>1024</v>
      </c>
      <c r="V9" s="67" t="s">
        <v>1025</v>
      </c>
      <c r="W9" s="67" t="s">
        <v>1025</v>
      </c>
      <c r="X9" s="67">
        <v>3.15</v>
      </c>
      <c r="Y9" s="67" t="s">
        <v>1026</v>
      </c>
      <c r="Z9" s="67"/>
      <c r="AA9" s="67" t="s">
        <v>1027</v>
      </c>
      <c r="AB9" s="67">
        <v>3</v>
      </c>
      <c r="AC9" s="67">
        <f>AB9*0.1</f>
        <v>0.30000000000000004</v>
      </c>
      <c r="AD9" s="67">
        <f>AC9+H9+X9</f>
        <v>44.003999999999998</v>
      </c>
      <c r="AE9" s="63"/>
    </row>
    <row r="10" spans="1:31" ht="28.8" x14ac:dyDescent="0.25">
      <c r="A10" s="67">
        <v>8</v>
      </c>
      <c r="B10" s="67">
        <v>2020211428</v>
      </c>
      <c r="C10" s="67" t="s">
        <v>732</v>
      </c>
      <c r="D10" s="67" t="s">
        <v>1053</v>
      </c>
      <c r="E10" s="67">
        <v>18883797695</v>
      </c>
      <c r="F10" s="67" t="s">
        <v>354</v>
      </c>
      <c r="G10" s="67">
        <v>86.69</v>
      </c>
      <c r="H10" s="67">
        <v>39.011000000000003</v>
      </c>
      <c r="I10" s="67"/>
      <c r="J10" s="67"/>
      <c r="K10" s="67"/>
      <c r="L10" s="67"/>
      <c r="M10" s="67"/>
      <c r="N10" s="67"/>
      <c r="O10" s="67"/>
      <c r="P10" s="67"/>
      <c r="Q10" s="67"/>
      <c r="R10" s="67"/>
      <c r="S10" s="67"/>
      <c r="T10" s="67"/>
      <c r="U10" s="67" t="s">
        <v>733</v>
      </c>
      <c r="V10" s="67">
        <v>10</v>
      </c>
      <c r="W10" s="67">
        <f>J10+L10+N10+P10+R10+T10+V10</f>
        <v>10</v>
      </c>
      <c r="X10" s="67">
        <f>W10*0.45</f>
        <v>4.5</v>
      </c>
      <c r="Y10" s="67" t="s">
        <v>267</v>
      </c>
      <c r="Z10" s="67"/>
      <c r="AA10" s="67" t="s">
        <v>734</v>
      </c>
      <c r="AB10" s="67">
        <v>3.75</v>
      </c>
      <c r="AC10" s="67">
        <f>AB10*0.1</f>
        <v>0.375</v>
      </c>
      <c r="AD10" s="67">
        <f>AC10+X10+H10</f>
        <v>43.886000000000003</v>
      </c>
      <c r="AE10" s="63"/>
    </row>
    <row r="11" spans="1:31" ht="43.2" x14ac:dyDescent="0.25">
      <c r="A11" s="67">
        <v>9</v>
      </c>
      <c r="B11" s="67">
        <v>2020211440</v>
      </c>
      <c r="C11" s="67" t="s">
        <v>581</v>
      </c>
      <c r="D11" s="67" t="s">
        <v>1053</v>
      </c>
      <c r="E11" s="67">
        <v>15196375962</v>
      </c>
      <c r="F11" s="67" t="s">
        <v>354</v>
      </c>
      <c r="G11" s="67">
        <v>89.03</v>
      </c>
      <c r="H11" s="67">
        <f>0.45*G11</f>
        <v>40.063500000000005</v>
      </c>
      <c r="I11" s="67"/>
      <c r="J11" s="67"/>
      <c r="K11" s="67"/>
      <c r="L11" s="67"/>
      <c r="M11" s="67"/>
      <c r="N11" s="67"/>
      <c r="O11" s="67"/>
      <c r="P11" s="67"/>
      <c r="Q11" s="67"/>
      <c r="R11" s="67"/>
      <c r="S11" s="67"/>
      <c r="T11" s="67"/>
      <c r="U11" s="67" t="s">
        <v>582</v>
      </c>
      <c r="V11" s="67">
        <v>7</v>
      </c>
      <c r="W11" s="67">
        <v>7</v>
      </c>
      <c r="X11" s="67">
        <f>W11*0.45</f>
        <v>3.15</v>
      </c>
      <c r="Y11" s="67" t="s">
        <v>583</v>
      </c>
      <c r="Z11" s="67"/>
      <c r="AA11" s="67" t="s">
        <v>584</v>
      </c>
      <c r="AB11" s="67">
        <v>1.25</v>
      </c>
      <c r="AC11" s="67">
        <f>0.1*AB11</f>
        <v>0.125</v>
      </c>
      <c r="AD11" s="67">
        <f>AC11+X11+H11</f>
        <v>43.338500000000003</v>
      </c>
      <c r="AE11" s="63"/>
    </row>
    <row r="12" spans="1:31" ht="43.2" x14ac:dyDescent="0.25">
      <c r="A12" s="67">
        <v>10</v>
      </c>
      <c r="B12" s="67">
        <v>2020211433</v>
      </c>
      <c r="C12" s="67" t="s">
        <v>725</v>
      </c>
      <c r="D12" s="67" t="s">
        <v>1053</v>
      </c>
      <c r="E12" s="67">
        <v>15528026331</v>
      </c>
      <c r="F12" s="67" t="s">
        <v>471</v>
      </c>
      <c r="G12" s="67">
        <v>86.04</v>
      </c>
      <c r="H12" s="67">
        <f>G12*0.45</f>
        <v>38.718000000000004</v>
      </c>
      <c r="I12" s="67"/>
      <c r="J12" s="67"/>
      <c r="K12" s="67"/>
      <c r="L12" s="67"/>
      <c r="M12" s="67"/>
      <c r="N12" s="67"/>
      <c r="O12" s="67"/>
      <c r="P12" s="67"/>
      <c r="Q12" s="67"/>
      <c r="R12" s="67"/>
      <c r="S12" s="67"/>
      <c r="T12" s="67"/>
      <c r="U12" s="67" t="s">
        <v>726</v>
      </c>
      <c r="V12" s="67">
        <v>10</v>
      </c>
      <c r="W12" s="67">
        <f>J12+L12+N12+P12+R12+T12+V12</f>
        <v>10</v>
      </c>
      <c r="X12" s="67">
        <f>W12*0.45</f>
        <v>4.5</v>
      </c>
      <c r="Y12" s="67"/>
      <c r="Z12" s="67"/>
      <c r="AA12" s="67" t="s">
        <v>727</v>
      </c>
      <c r="AB12" s="67">
        <v>0</v>
      </c>
      <c r="AC12" s="67">
        <f>AB12*0.1</f>
        <v>0</v>
      </c>
      <c r="AD12" s="67">
        <f>AC12+X12+H12</f>
        <v>43.218000000000004</v>
      </c>
      <c r="AE12" s="63"/>
    </row>
    <row r="13" spans="1:31" ht="43.2" x14ac:dyDescent="0.25">
      <c r="A13" s="67">
        <v>11</v>
      </c>
      <c r="B13" s="67">
        <v>2020211413</v>
      </c>
      <c r="C13" s="67" t="s">
        <v>353</v>
      </c>
      <c r="D13" s="67" t="s">
        <v>1053</v>
      </c>
      <c r="E13" s="67">
        <v>13281215772</v>
      </c>
      <c r="F13" s="67" t="s">
        <v>354</v>
      </c>
      <c r="G13" s="67">
        <v>89.88</v>
      </c>
      <c r="H13" s="67">
        <v>40.445999999999998</v>
      </c>
      <c r="I13" s="67"/>
      <c r="J13" s="67"/>
      <c r="K13" s="67"/>
      <c r="L13" s="67"/>
      <c r="M13" s="67"/>
      <c r="N13" s="67"/>
      <c r="O13" s="67"/>
      <c r="P13" s="67"/>
      <c r="Q13" s="67"/>
      <c r="R13" s="67"/>
      <c r="S13" s="67"/>
      <c r="T13" s="67"/>
      <c r="U13" s="67" t="s">
        <v>355</v>
      </c>
      <c r="V13" s="67">
        <v>4</v>
      </c>
      <c r="W13" s="67">
        <v>4</v>
      </c>
      <c r="X13" s="67">
        <f>W13*0.45</f>
        <v>1.8</v>
      </c>
      <c r="Y13" s="67" t="s">
        <v>356</v>
      </c>
      <c r="Z13" s="67"/>
      <c r="AA13" s="67" t="s">
        <v>357</v>
      </c>
      <c r="AB13" s="67">
        <v>4</v>
      </c>
      <c r="AC13" s="67">
        <f>AB13*0.1</f>
        <v>0.4</v>
      </c>
      <c r="AD13" s="67">
        <f>H13+X13+AC13</f>
        <v>42.645999999999994</v>
      </c>
      <c r="AE13" s="63"/>
    </row>
    <row r="14" spans="1:31" ht="28.8" x14ac:dyDescent="0.25">
      <c r="A14" s="67">
        <v>12</v>
      </c>
      <c r="B14" s="67" t="s">
        <v>950</v>
      </c>
      <c r="C14" s="67" t="s">
        <v>951</v>
      </c>
      <c r="D14" s="67" t="s">
        <v>1052</v>
      </c>
      <c r="E14" s="67" t="s">
        <v>952</v>
      </c>
      <c r="F14" s="67" t="s">
        <v>124</v>
      </c>
      <c r="G14" s="67">
        <v>86.54</v>
      </c>
      <c r="H14" s="67">
        <v>38.94</v>
      </c>
      <c r="I14" s="67" t="s">
        <v>43</v>
      </c>
      <c r="J14" s="67">
        <v>0</v>
      </c>
      <c r="K14" s="67" t="s">
        <v>43</v>
      </c>
      <c r="L14" s="67">
        <v>0</v>
      </c>
      <c r="M14" s="67" t="s">
        <v>43</v>
      </c>
      <c r="N14" s="67">
        <v>0</v>
      </c>
      <c r="O14" s="67" t="s">
        <v>43</v>
      </c>
      <c r="P14" s="67">
        <v>0</v>
      </c>
      <c r="Q14" s="67" t="s">
        <v>43</v>
      </c>
      <c r="R14" s="67">
        <v>0</v>
      </c>
      <c r="S14" s="67" t="s">
        <v>43</v>
      </c>
      <c r="T14" s="67">
        <v>0</v>
      </c>
      <c r="U14" s="67" t="s">
        <v>953</v>
      </c>
      <c r="V14" s="67">
        <v>7</v>
      </c>
      <c r="W14" s="67">
        <v>7</v>
      </c>
      <c r="X14" s="67">
        <v>3.15</v>
      </c>
      <c r="Y14" s="67" t="s">
        <v>799</v>
      </c>
      <c r="Z14" s="67" t="s">
        <v>799</v>
      </c>
      <c r="AA14" s="67" t="s">
        <v>799</v>
      </c>
      <c r="AB14" s="67">
        <v>0</v>
      </c>
      <c r="AC14" s="67">
        <v>0</v>
      </c>
      <c r="AD14" s="67">
        <f>H14+X14+AC14</f>
        <v>42.089999999999996</v>
      </c>
      <c r="AE14" s="63"/>
    </row>
    <row r="15" spans="1:31" x14ac:dyDescent="0.25">
      <c r="A15" s="67">
        <v>13</v>
      </c>
      <c r="B15" s="67">
        <v>2020211421</v>
      </c>
      <c r="C15" s="67" t="s">
        <v>587</v>
      </c>
      <c r="D15" s="67" t="s">
        <v>1053</v>
      </c>
      <c r="E15" s="67">
        <v>18582336090</v>
      </c>
      <c r="F15" s="67" t="s">
        <v>124</v>
      </c>
      <c r="G15" s="67">
        <v>86.41</v>
      </c>
      <c r="H15" s="67">
        <v>38.884999999999998</v>
      </c>
      <c r="I15" s="67"/>
      <c r="J15" s="67"/>
      <c r="K15" s="67"/>
      <c r="L15" s="67"/>
      <c r="M15" s="67"/>
      <c r="N15" s="67"/>
      <c r="O15" s="67"/>
      <c r="P15" s="67"/>
      <c r="Q15" s="67"/>
      <c r="R15" s="67"/>
      <c r="S15" s="67"/>
      <c r="T15" s="67"/>
      <c r="U15" s="67" t="s">
        <v>588</v>
      </c>
      <c r="V15" s="67">
        <v>7</v>
      </c>
      <c r="W15" s="67">
        <v>7</v>
      </c>
      <c r="X15" s="67">
        <f>W15*0.45</f>
        <v>3.15</v>
      </c>
      <c r="Y15" s="67"/>
      <c r="Z15" s="67"/>
      <c r="AA15" s="67"/>
      <c r="AB15" s="67"/>
      <c r="AC15" s="67"/>
      <c r="AD15" s="67">
        <f>AC15+X15+H15</f>
        <v>42.034999999999997</v>
      </c>
      <c r="AE15" s="73"/>
    </row>
    <row r="16" spans="1:31" ht="43.2" x14ac:dyDescent="0.25">
      <c r="A16" s="67">
        <v>14</v>
      </c>
      <c r="B16" s="67">
        <v>2020211436</v>
      </c>
      <c r="C16" s="67" t="s">
        <v>553</v>
      </c>
      <c r="D16" s="67" t="s">
        <v>1053</v>
      </c>
      <c r="E16" s="67">
        <v>15528021650</v>
      </c>
      <c r="F16" s="67" t="s">
        <v>554</v>
      </c>
      <c r="G16" s="67">
        <v>88.63</v>
      </c>
      <c r="H16" s="67">
        <v>39.89</v>
      </c>
      <c r="I16" s="67" t="s">
        <v>555</v>
      </c>
      <c r="J16" s="67">
        <v>4.5</v>
      </c>
      <c r="K16" s="67"/>
      <c r="L16" s="67"/>
      <c r="M16" s="67"/>
      <c r="N16" s="67"/>
      <c r="O16" s="67"/>
      <c r="P16" s="67"/>
      <c r="Q16" s="67"/>
      <c r="R16" s="67"/>
      <c r="S16" s="67"/>
      <c r="T16" s="67"/>
      <c r="U16" s="67"/>
      <c r="V16" s="67"/>
      <c r="W16" s="67">
        <v>4.5</v>
      </c>
      <c r="X16" s="67">
        <v>2.0249999999999999</v>
      </c>
      <c r="Y16" s="67"/>
      <c r="Z16" s="67"/>
      <c r="AA16" s="67"/>
      <c r="AB16" s="67"/>
      <c r="AC16" s="67"/>
      <c r="AD16" s="67">
        <f>X16+H16+AC16</f>
        <v>41.914999999999999</v>
      </c>
      <c r="AE16" s="73"/>
    </row>
    <row r="17" spans="1:31" ht="43.2" x14ac:dyDescent="0.25">
      <c r="A17" s="67">
        <v>15</v>
      </c>
      <c r="B17" s="67">
        <v>2020211417</v>
      </c>
      <c r="C17" s="67" t="s">
        <v>735</v>
      </c>
      <c r="D17" s="67" t="s">
        <v>1053</v>
      </c>
      <c r="E17" s="67">
        <v>15528025093</v>
      </c>
      <c r="F17" s="67" t="s">
        <v>211</v>
      </c>
      <c r="G17" s="67">
        <v>88.58</v>
      </c>
      <c r="H17" s="67">
        <f>G17*0.45</f>
        <v>39.860999999999997</v>
      </c>
      <c r="I17" s="67"/>
      <c r="J17" s="67"/>
      <c r="K17" s="67"/>
      <c r="L17" s="67"/>
      <c r="M17" s="67"/>
      <c r="N17" s="67"/>
      <c r="O17" s="67"/>
      <c r="P17" s="67"/>
      <c r="Q17" s="67"/>
      <c r="R17" s="67"/>
      <c r="S17" s="67"/>
      <c r="T17" s="67"/>
      <c r="U17" s="67" t="s">
        <v>1064</v>
      </c>
      <c r="V17" s="67">
        <v>4</v>
      </c>
      <c r="W17" s="67">
        <f>J17+L17+N17+P17+R17+T17+V17</f>
        <v>4</v>
      </c>
      <c r="X17" s="67">
        <f>W17*0.45</f>
        <v>1.8</v>
      </c>
      <c r="Y17" s="67" t="s">
        <v>737</v>
      </c>
      <c r="Z17" s="67"/>
      <c r="AA17" s="67" t="s">
        <v>738</v>
      </c>
      <c r="AB17" s="67">
        <v>2.5</v>
      </c>
      <c r="AC17" s="67">
        <f>AB17*0.1</f>
        <v>0.25</v>
      </c>
      <c r="AD17" s="67">
        <f>AC17+X17+H17</f>
        <v>41.910999999999994</v>
      </c>
      <c r="AE17" s="73"/>
    </row>
    <row r="18" spans="1:31" ht="57.6" x14ac:dyDescent="0.25">
      <c r="A18" s="67">
        <v>16</v>
      </c>
      <c r="B18" s="67">
        <v>2020211422</v>
      </c>
      <c r="C18" s="67" t="s">
        <v>475</v>
      </c>
      <c r="D18" s="67" t="s">
        <v>1053</v>
      </c>
      <c r="E18" s="67">
        <v>15828201811</v>
      </c>
      <c r="F18" s="67" t="s">
        <v>116</v>
      </c>
      <c r="G18" s="67">
        <v>83.89</v>
      </c>
      <c r="H18" s="67">
        <f>G18*0.45</f>
        <v>37.750500000000002</v>
      </c>
      <c r="I18" s="67"/>
      <c r="J18" s="67"/>
      <c r="K18" s="67"/>
      <c r="L18" s="67"/>
      <c r="M18" s="67"/>
      <c r="N18" s="67"/>
      <c r="O18" s="67"/>
      <c r="P18" s="67"/>
      <c r="Q18" s="67"/>
      <c r="R18" s="67"/>
      <c r="S18" s="67"/>
      <c r="T18" s="67"/>
      <c r="U18" s="67" t="s">
        <v>476</v>
      </c>
      <c r="V18" s="67">
        <v>7</v>
      </c>
      <c r="W18" s="67">
        <v>7</v>
      </c>
      <c r="X18" s="67">
        <f>W18*0.45</f>
        <v>3.15</v>
      </c>
      <c r="Y18" s="67" t="s">
        <v>477</v>
      </c>
      <c r="Z18" s="67"/>
      <c r="AA18" s="67" t="s">
        <v>478</v>
      </c>
      <c r="AB18" s="67">
        <v>3</v>
      </c>
      <c r="AC18" s="67">
        <v>0.3</v>
      </c>
      <c r="AD18" s="67">
        <f>AC18+X18+H18</f>
        <v>41.200500000000005</v>
      </c>
      <c r="AE18" s="73"/>
    </row>
    <row r="19" spans="1:31" ht="28.8" x14ac:dyDescent="0.25">
      <c r="A19" s="67">
        <v>17</v>
      </c>
      <c r="B19" s="67">
        <v>2020211423</v>
      </c>
      <c r="C19" s="67" t="s">
        <v>470</v>
      </c>
      <c r="D19" s="67" t="s">
        <v>1053</v>
      </c>
      <c r="E19" s="67">
        <v>13618030330</v>
      </c>
      <c r="F19" s="67" t="s">
        <v>471</v>
      </c>
      <c r="G19" s="67" t="s">
        <v>472</v>
      </c>
      <c r="H19" s="67">
        <v>38.551499999999997</v>
      </c>
      <c r="I19" s="67"/>
      <c r="J19" s="67"/>
      <c r="K19" s="67"/>
      <c r="L19" s="67"/>
      <c r="M19" s="67"/>
      <c r="N19" s="67"/>
      <c r="O19" s="67"/>
      <c r="P19" s="67"/>
      <c r="Q19" s="67"/>
      <c r="R19" s="67"/>
      <c r="S19" s="67"/>
      <c r="T19" s="67"/>
      <c r="U19" s="67" t="s">
        <v>473</v>
      </c>
      <c r="V19" s="67">
        <v>4</v>
      </c>
      <c r="W19" s="67">
        <v>4</v>
      </c>
      <c r="X19" s="67">
        <v>1.8</v>
      </c>
      <c r="Y19" s="67"/>
      <c r="Z19" s="67"/>
      <c r="AA19" s="67" t="s">
        <v>474</v>
      </c>
      <c r="AB19" s="67">
        <v>0</v>
      </c>
      <c r="AC19" s="67">
        <v>0</v>
      </c>
      <c r="AD19" s="67">
        <f>AC19+X19+H19</f>
        <v>40.351499999999994</v>
      </c>
      <c r="AE19" s="57"/>
    </row>
    <row r="20" spans="1:31" ht="100.8" x14ac:dyDescent="0.25">
      <c r="A20" s="67">
        <v>18</v>
      </c>
      <c r="B20" s="67">
        <v>2020211411</v>
      </c>
      <c r="C20" s="67" t="s">
        <v>1049</v>
      </c>
      <c r="D20" s="67" t="s">
        <v>1053</v>
      </c>
      <c r="E20" s="67">
        <v>13092323032</v>
      </c>
      <c r="F20" s="67" t="s">
        <v>359</v>
      </c>
      <c r="G20" s="67">
        <v>88.43</v>
      </c>
      <c r="H20" s="67">
        <f>G20*0.45</f>
        <v>39.793500000000002</v>
      </c>
      <c r="I20" s="67"/>
      <c r="J20" s="67"/>
      <c r="K20" s="67"/>
      <c r="L20" s="67"/>
      <c r="M20" s="67"/>
      <c r="N20" s="67"/>
      <c r="O20" s="67"/>
      <c r="P20" s="67"/>
      <c r="Q20" s="67"/>
      <c r="R20" s="67"/>
      <c r="S20" s="67"/>
      <c r="T20" s="67"/>
      <c r="U20" s="67" t="s">
        <v>739</v>
      </c>
      <c r="V20" s="67">
        <v>0</v>
      </c>
      <c r="W20" s="67">
        <f>J20+L20+N20+P20+R20+T20+V20</f>
        <v>0</v>
      </c>
      <c r="X20" s="67">
        <f>W20*0.45</f>
        <v>0</v>
      </c>
      <c r="Y20" s="67"/>
      <c r="Z20" s="67"/>
      <c r="AA20" s="67" t="s">
        <v>740</v>
      </c>
      <c r="AB20" s="67">
        <v>1.75</v>
      </c>
      <c r="AC20" s="67">
        <f>AB20*0.1</f>
        <v>0.17500000000000002</v>
      </c>
      <c r="AD20" s="67">
        <f>AC20+X20+H20</f>
        <v>39.968499999999999</v>
      </c>
      <c r="AE20" s="64"/>
    </row>
    <row r="21" spans="1:31" ht="28.8" x14ac:dyDescent="0.25">
      <c r="A21" s="67">
        <v>19</v>
      </c>
      <c r="B21" s="67">
        <v>2020211443</v>
      </c>
      <c r="C21" s="67" t="s">
        <v>358</v>
      </c>
      <c r="D21" s="67" t="s">
        <v>1053</v>
      </c>
      <c r="E21" s="67">
        <v>18716436871</v>
      </c>
      <c r="F21" s="67" t="s">
        <v>359</v>
      </c>
      <c r="G21" s="67">
        <v>88.6</v>
      </c>
      <c r="H21" s="67">
        <v>39.869999999999997</v>
      </c>
      <c r="I21" s="67"/>
      <c r="J21" s="67"/>
      <c r="K21" s="67"/>
      <c r="L21" s="67"/>
      <c r="M21" s="67"/>
      <c r="N21" s="67"/>
      <c r="O21" s="67"/>
      <c r="P21" s="67"/>
      <c r="Q21" s="67"/>
      <c r="R21" s="67"/>
      <c r="S21" s="67"/>
      <c r="T21" s="67"/>
      <c r="U21" s="67" t="s">
        <v>360</v>
      </c>
      <c r="V21" s="67">
        <v>0</v>
      </c>
      <c r="W21" s="67">
        <v>0</v>
      </c>
      <c r="X21" s="67">
        <v>0</v>
      </c>
      <c r="Y21" s="67"/>
      <c r="Z21" s="67"/>
      <c r="AA21" s="67" t="s">
        <v>329</v>
      </c>
      <c r="AB21" s="67">
        <v>0.5</v>
      </c>
      <c r="AC21" s="67">
        <f>AB21*0.1</f>
        <v>0.05</v>
      </c>
      <c r="AD21" s="67">
        <f>H21+X21+AC21</f>
        <v>39.919999999999995</v>
      </c>
      <c r="AE21" s="64"/>
    </row>
    <row r="22" spans="1:31" ht="28.8" x14ac:dyDescent="0.25">
      <c r="A22" s="67">
        <v>20</v>
      </c>
      <c r="B22" s="67">
        <v>2020211410</v>
      </c>
      <c r="C22" s="67" t="s">
        <v>741</v>
      </c>
      <c r="D22" s="67" t="s">
        <v>1053</v>
      </c>
      <c r="E22" s="67">
        <v>18221722183</v>
      </c>
      <c r="F22" s="67" t="s">
        <v>359</v>
      </c>
      <c r="G22" s="67">
        <v>88.29</v>
      </c>
      <c r="H22" s="67">
        <f>G22*0.45</f>
        <v>39.730500000000006</v>
      </c>
      <c r="I22" s="67"/>
      <c r="J22" s="67"/>
      <c r="K22" s="67"/>
      <c r="L22" s="67"/>
      <c r="M22" s="67"/>
      <c r="N22" s="67"/>
      <c r="O22" s="67"/>
      <c r="P22" s="67"/>
      <c r="Q22" s="67"/>
      <c r="R22" s="67"/>
      <c r="S22" s="67"/>
      <c r="T22" s="67"/>
      <c r="U22" s="67"/>
      <c r="V22" s="67"/>
      <c r="W22" s="67">
        <f>J22+L22+N22+P22+R22+T22+V22</f>
        <v>0</v>
      </c>
      <c r="X22" s="67">
        <f>W22*0.45</f>
        <v>0</v>
      </c>
      <c r="Y22" s="67" t="s">
        <v>742</v>
      </c>
      <c r="Z22" s="67"/>
      <c r="AA22" s="67"/>
      <c r="AB22" s="67">
        <v>1</v>
      </c>
      <c r="AC22" s="67">
        <f>AB22*0.1</f>
        <v>0.1</v>
      </c>
      <c r="AD22" s="67">
        <f>AC22+X22+H22</f>
        <v>39.830500000000008</v>
      </c>
      <c r="AE22" s="78"/>
    </row>
    <row r="23" spans="1:31" ht="28.8" x14ac:dyDescent="0.25">
      <c r="A23" s="67">
        <v>21</v>
      </c>
      <c r="B23" s="67">
        <v>2020211437</v>
      </c>
      <c r="C23" s="67" t="s">
        <v>483</v>
      </c>
      <c r="D23" s="67" t="s">
        <v>1053</v>
      </c>
      <c r="E23" s="67">
        <v>15329510793</v>
      </c>
      <c r="F23" s="67" t="s">
        <v>203</v>
      </c>
      <c r="G23" s="67">
        <v>87.87</v>
      </c>
      <c r="H23" s="67">
        <f>G23*0.45</f>
        <v>39.541500000000006</v>
      </c>
      <c r="I23" s="67"/>
      <c r="J23" s="67"/>
      <c r="K23" s="67"/>
      <c r="L23" s="67"/>
      <c r="M23" s="67"/>
      <c r="N23" s="67"/>
      <c r="O23" s="67"/>
      <c r="P23" s="67"/>
      <c r="Q23" s="67"/>
      <c r="R23" s="67"/>
      <c r="S23" s="67"/>
      <c r="T23" s="67"/>
      <c r="U23" s="67"/>
      <c r="V23" s="67"/>
      <c r="W23" s="67"/>
      <c r="X23" s="67"/>
      <c r="Y23" s="67"/>
      <c r="Z23" s="67"/>
      <c r="AA23" s="67" t="s">
        <v>391</v>
      </c>
      <c r="AB23" s="67">
        <v>0</v>
      </c>
      <c r="AC23" s="67">
        <f>AB23*0.1</f>
        <v>0</v>
      </c>
      <c r="AD23" s="67">
        <f>AC23+X23+H23</f>
        <v>39.541500000000006</v>
      </c>
      <c r="AE23" s="78"/>
    </row>
    <row r="24" spans="1:31" x14ac:dyDescent="0.25">
      <c r="A24" s="67">
        <v>22</v>
      </c>
      <c r="B24" s="67">
        <v>2020211418</v>
      </c>
      <c r="C24" s="67" t="s">
        <v>1047</v>
      </c>
      <c r="D24" s="67" t="s">
        <v>1053</v>
      </c>
      <c r="E24" s="67">
        <v>15528260825</v>
      </c>
      <c r="F24" s="67" t="s">
        <v>460</v>
      </c>
      <c r="G24" s="67">
        <v>87.1</v>
      </c>
      <c r="H24" s="67">
        <f>G24*0.45</f>
        <v>39.195</v>
      </c>
      <c r="I24" s="67"/>
      <c r="J24" s="67"/>
      <c r="K24" s="67"/>
      <c r="L24" s="67"/>
      <c r="M24" s="67"/>
      <c r="N24" s="67"/>
      <c r="O24" s="67"/>
      <c r="P24" s="67"/>
      <c r="Q24" s="67"/>
      <c r="R24" s="67"/>
      <c r="S24" s="67"/>
      <c r="T24" s="67"/>
      <c r="U24" s="67"/>
      <c r="V24" s="67"/>
      <c r="W24" s="67"/>
      <c r="X24" s="67"/>
      <c r="Y24" s="67" t="s">
        <v>461</v>
      </c>
      <c r="Z24" s="67"/>
      <c r="AA24" s="67" t="s">
        <v>462</v>
      </c>
      <c r="AB24" s="67">
        <v>3</v>
      </c>
      <c r="AC24" s="67">
        <v>0.3</v>
      </c>
      <c r="AD24" s="67">
        <f>AC24+X24+H24</f>
        <v>39.494999999999997</v>
      </c>
      <c r="AE24" s="78"/>
    </row>
    <row r="25" spans="1:31" x14ac:dyDescent="0.25">
      <c r="A25" s="67">
        <v>23</v>
      </c>
      <c r="B25" s="67">
        <v>2020211429</v>
      </c>
      <c r="C25" s="67" t="s">
        <v>361</v>
      </c>
      <c r="D25" s="67" t="s">
        <v>1053</v>
      </c>
      <c r="E25" s="67">
        <v>15982312872</v>
      </c>
      <c r="F25" s="67" t="s">
        <v>362</v>
      </c>
      <c r="G25" s="67">
        <v>87.62</v>
      </c>
      <c r="H25" s="67">
        <v>39.429000000000002</v>
      </c>
      <c r="I25" s="67"/>
      <c r="J25" s="67"/>
      <c r="K25" s="67"/>
      <c r="L25" s="67"/>
      <c r="M25" s="67"/>
      <c r="N25" s="67"/>
      <c r="O25" s="67"/>
      <c r="P25" s="67"/>
      <c r="Q25" s="67"/>
      <c r="R25" s="67"/>
      <c r="S25" s="67"/>
      <c r="T25" s="67"/>
      <c r="U25" s="67"/>
      <c r="V25" s="67"/>
      <c r="W25" s="67"/>
      <c r="X25" s="67"/>
      <c r="Y25" s="67"/>
      <c r="Z25" s="67"/>
      <c r="AA25" s="67"/>
      <c r="AB25" s="67"/>
      <c r="AC25" s="67">
        <f>AB25*0.1</f>
        <v>0</v>
      </c>
      <c r="AD25" s="67">
        <f>H25+X25+AC25</f>
        <v>39.429000000000002</v>
      </c>
      <c r="AE25" s="64"/>
    </row>
    <row r="26" spans="1:31" x14ac:dyDescent="0.25">
      <c r="A26" s="67">
        <v>24</v>
      </c>
      <c r="B26" s="67">
        <v>2020211416</v>
      </c>
      <c r="C26" s="67" t="s">
        <v>586</v>
      </c>
      <c r="D26" s="67" t="s">
        <v>1053</v>
      </c>
      <c r="E26" s="67">
        <v>18781605412</v>
      </c>
      <c r="F26" s="67" t="s">
        <v>203</v>
      </c>
      <c r="G26" s="67">
        <v>87.61</v>
      </c>
      <c r="H26" s="67">
        <v>39.42</v>
      </c>
      <c r="I26" s="67"/>
      <c r="J26" s="67"/>
      <c r="K26" s="67"/>
      <c r="L26" s="67"/>
      <c r="M26" s="67"/>
      <c r="N26" s="67"/>
      <c r="O26" s="67"/>
      <c r="P26" s="67"/>
      <c r="Q26" s="67"/>
      <c r="R26" s="67"/>
      <c r="S26" s="67"/>
      <c r="T26" s="67"/>
      <c r="U26" s="67"/>
      <c r="V26" s="67"/>
      <c r="W26" s="67"/>
      <c r="X26" s="67">
        <f>W26*0.45</f>
        <v>0</v>
      </c>
      <c r="Y26" s="67"/>
      <c r="Z26" s="67"/>
      <c r="AA26" s="67"/>
      <c r="AB26" s="67"/>
      <c r="AC26" s="67"/>
      <c r="AD26" s="67">
        <f>AC26+X26+H26</f>
        <v>39.42</v>
      </c>
      <c r="AE26" s="57"/>
    </row>
    <row r="27" spans="1:31" ht="28.8" x14ac:dyDescent="0.25">
      <c r="A27" s="67">
        <v>25</v>
      </c>
      <c r="B27" s="67">
        <v>2020211439</v>
      </c>
      <c r="C27" s="67" t="s">
        <v>743</v>
      </c>
      <c r="D27" s="67" t="s">
        <v>1053</v>
      </c>
      <c r="E27" s="67">
        <v>14781276268</v>
      </c>
      <c r="F27" s="67" t="s">
        <v>359</v>
      </c>
      <c r="G27" s="67">
        <v>85.87</v>
      </c>
      <c r="H27" s="67">
        <f>G27*0.45</f>
        <v>38.641500000000001</v>
      </c>
      <c r="I27" s="67"/>
      <c r="J27" s="67"/>
      <c r="K27" s="67"/>
      <c r="L27" s="67"/>
      <c r="M27" s="67"/>
      <c r="N27" s="67"/>
      <c r="O27" s="67"/>
      <c r="P27" s="67"/>
      <c r="Q27" s="67"/>
      <c r="R27" s="67"/>
      <c r="S27" s="67"/>
      <c r="T27" s="67"/>
      <c r="U27" s="67"/>
      <c r="V27" s="67"/>
      <c r="W27" s="67">
        <f>J27+L27+N27+P27+R27+T27+V27</f>
        <v>0</v>
      </c>
      <c r="X27" s="67">
        <f>W27*0.45</f>
        <v>0</v>
      </c>
      <c r="Y27" s="67" t="s">
        <v>744</v>
      </c>
      <c r="Z27" s="67"/>
      <c r="AA27" s="67" t="s">
        <v>745</v>
      </c>
      <c r="AB27" s="67">
        <v>2.75</v>
      </c>
      <c r="AC27" s="67">
        <f>AB27*0.1</f>
        <v>0.27500000000000002</v>
      </c>
      <c r="AD27" s="67">
        <f>AC27+X27+H27</f>
        <v>38.916499999999999</v>
      </c>
      <c r="AE27" s="57"/>
    </row>
    <row r="28" spans="1:31" ht="43.2" x14ac:dyDescent="0.25">
      <c r="A28" s="67">
        <v>26</v>
      </c>
      <c r="B28" s="67">
        <v>2020211426</v>
      </c>
      <c r="C28" s="67" t="s">
        <v>479</v>
      </c>
      <c r="D28" s="67" t="s">
        <v>1053</v>
      </c>
      <c r="E28" s="67">
        <v>17713561129</v>
      </c>
      <c r="F28" s="67" t="s">
        <v>207</v>
      </c>
      <c r="G28" s="67">
        <v>85.57</v>
      </c>
      <c r="H28" s="67">
        <f>G28*0.45</f>
        <v>38.506499999999996</v>
      </c>
      <c r="I28" s="67"/>
      <c r="J28" s="67"/>
      <c r="K28" s="67"/>
      <c r="L28" s="67"/>
      <c r="M28" s="67"/>
      <c r="N28" s="67"/>
      <c r="O28" s="67"/>
      <c r="P28" s="67"/>
      <c r="Q28" s="67"/>
      <c r="R28" s="67"/>
      <c r="S28" s="67"/>
      <c r="T28" s="67"/>
      <c r="U28" s="67"/>
      <c r="V28" s="67"/>
      <c r="W28" s="67"/>
      <c r="X28" s="67"/>
      <c r="Y28" s="67" t="s">
        <v>480</v>
      </c>
      <c r="Z28" s="67" t="s">
        <v>481</v>
      </c>
      <c r="AA28" s="67" t="s">
        <v>482</v>
      </c>
      <c r="AB28" s="67">
        <v>4</v>
      </c>
      <c r="AC28" s="67">
        <v>0.4</v>
      </c>
      <c r="AD28" s="67">
        <f>AC28+X28+H28</f>
        <v>38.906499999999994</v>
      </c>
      <c r="AE28" s="57"/>
    </row>
    <row r="29" spans="1:31" ht="28.8" x14ac:dyDescent="0.25">
      <c r="A29" s="67">
        <v>27</v>
      </c>
      <c r="B29" s="67">
        <v>2020211430</v>
      </c>
      <c r="C29" s="67" t="s">
        <v>1028</v>
      </c>
      <c r="D29" s="67" t="s">
        <v>1052</v>
      </c>
      <c r="E29" s="67">
        <v>15770297339</v>
      </c>
      <c r="F29" s="67" t="s">
        <v>362</v>
      </c>
      <c r="G29" s="67">
        <v>85.67</v>
      </c>
      <c r="H29" s="67">
        <v>38.551499999999997</v>
      </c>
      <c r="I29" s="67"/>
      <c r="J29" s="67"/>
      <c r="K29" s="67"/>
      <c r="L29" s="67"/>
      <c r="M29" s="67"/>
      <c r="N29" s="67"/>
      <c r="O29" s="67"/>
      <c r="P29" s="67"/>
      <c r="Q29" s="67"/>
      <c r="R29" s="67"/>
      <c r="S29" s="67"/>
      <c r="T29" s="67"/>
      <c r="U29" s="67"/>
      <c r="V29" s="67"/>
      <c r="W29" s="67"/>
      <c r="X29" s="67"/>
      <c r="Y29" s="67" t="s">
        <v>1029</v>
      </c>
      <c r="Z29" s="67"/>
      <c r="AA29" s="67"/>
      <c r="AB29" s="67">
        <v>3</v>
      </c>
      <c r="AC29" s="67">
        <v>0.3</v>
      </c>
      <c r="AD29" s="67">
        <f>AC29+H29+X29</f>
        <v>38.851499999999994</v>
      </c>
      <c r="AE29" s="64"/>
    </row>
    <row r="30" spans="1:31" ht="28.8" x14ac:dyDescent="0.25">
      <c r="A30" s="67">
        <v>28</v>
      </c>
      <c r="B30" s="67">
        <v>2020211427</v>
      </c>
      <c r="C30" s="67" t="s">
        <v>717</v>
      </c>
      <c r="D30" s="67" t="s">
        <v>1053</v>
      </c>
      <c r="E30" s="67">
        <v>18681696575</v>
      </c>
      <c r="F30" s="67" t="s">
        <v>213</v>
      </c>
      <c r="G30" s="67">
        <v>85.53</v>
      </c>
      <c r="H30" s="67">
        <f>G30*0.45</f>
        <v>38.488500000000002</v>
      </c>
      <c r="I30" s="67"/>
      <c r="J30" s="67"/>
      <c r="K30" s="67"/>
      <c r="L30" s="67"/>
      <c r="M30" s="67"/>
      <c r="N30" s="67"/>
      <c r="O30" s="67"/>
      <c r="P30" s="67"/>
      <c r="Q30" s="67"/>
      <c r="R30" s="67"/>
      <c r="S30" s="67"/>
      <c r="T30" s="67"/>
      <c r="U30" s="67"/>
      <c r="V30" s="67"/>
      <c r="W30" s="67">
        <f>J30+L30+N30+P30+R30+T30+V30</f>
        <v>0</v>
      </c>
      <c r="X30" s="67">
        <f>W30*0.45</f>
        <v>0</v>
      </c>
      <c r="Y30" s="67" t="s">
        <v>718</v>
      </c>
      <c r="Z30" s="67"/>
      <c r="AA30" s="67" t="s">
        <v>719</v>
      </c>
      <c r="AB30" s="67">
        <v>1</v>
      </c>
      <c r="AC30" s="67">
        <f>AB30*0.1</f>
        <v>0.1</v>
      </c>
      <c r="AD30" s="67">
        <f>AC30+X30+H30</f>
        <v>38.588500000000003</v>
      </c>
      <c r="AE30" s="57"/>
    </row>
    <row r="31" spans="1:31" x14ac:dyDescent="0.25">
      <c r="A31" s="67">
        <v>29</v>
      </c>
      <c r="B31" s="67" t="s">
        <v>954</v>
      </c>
      <c r="C31" s="67" t="s">
        <v>1051</v>
      </c>
      <c r="D31" s="67" t="s">
        <v>1052</v>
      </c>
      <c r="E31" s="67" t="s">
        <v>955</v>
      </c>
      <c r="F31" s="67" t="s">
        <v>362</v>
      </c>
      <c r="G31" s="67">
        <v>85.3</v>
      </c>
      <c r="H31" s="67">
        <v>38.380000000000003</v>
      </c>
      <c r="I31" s="67" t="s">
        <v>43</v>
      </c>
      <c r="J31" s="67">
        <v>0</v>
      </c>
      <c r="K31" s="67" t="s">
        <v>43</v>
      </c>
      <c r="L31" s="67">
        <v>0</v>
      </c>
      <c r="M31" s="67" t="s">
        <v>43</v>
      </c>
      <c r="N31" s="67">
        <v>0</v>
      </c>
      <c r="O31" s="67" t="s">
        <v>43</v>
      </c>
      <c r="P31" s="67">
        <v>0</v>
      </c>
      <c r="Q31" s="67" t="s">
        <v>43</v>
      </c>
      <c r="R31" s="67">
        <v>0</v>
      </c>
      <c r="S31" s="67" t="s">
        <v>43</v>
      </c>
      <c r="T31" s="67">
        <v>0</v>
      </c>
      <c r="U31" s="67" t="s">
        <v>43</v>
      </c>
      <c r="V31" s="67">
        <v>0</v>
      </c>
      <c r="W31" s="67">
        <v>0</v>
      </c>
      <c r="X31" s="67">
        <v>0</v>
      </c>
      <c r="Y31" s="67" t="s">
        <v>956</v>
      </c>
      <c r="Z31" s="67" t="s">
        <v>799</v>
      </c>
      <c r="AA31" s="67" t="s">
        <v>799</v>
      </c>
      <c r="AB31" s="67">
        <v>1</v>
      </c>
      <c r="AC31" s="67">
        <v>0.1</v>
      </c>
      <c r="AD31" s="67">
        <v>38.479999999999997</v>
      </c>
      <c r="AE31" s="64"/>
    </row>
    <row r="32" spans="1:31" x14ac:dyDescent="0.25">
      <c r="A32" s="67">
        <v>30</v>
      </c>
      <c r="B32" s="67">
        <v>2020211432</v>
      </c>
      <c r="C32" s="67" t="s">
        <v>363</v>
      </c>
      <c r="D32" s="67" t="s">
        <v>1053</v>
      </c>
      <c r="E32" s="67">
        <v>15528090997</v>
      </c>
      <c r="F32" s="67" t="s">
        <v>213</v>
      </c>
      <c r="G32" s="67">
        <v>85.25</v>
      </c>
      <c r="H32" s="67">
        <v>38.363</v>
      </c>
      <c r="I32" s="67"/>
      <c r="J32" s="67"/>
      <c r="K32" s="67"/>
      <c r="L32" s="67"/>
      <c r="M32" s="67"/>
      <c r="N32" s="67"/>
      <c r="O32" s="67"/>
      <c r="P32" s="67"/>
      <c r="Q32" s="67"/>
      <c r="R32" s="67"/>
      <c r="S32" s="67"/>
      <c r="T32" s="67"/>
      <c r="U32" s="67"/>
      <c r="V32" s="67"/>
      <c r="W32" s="67"/>
      <c r="X32" s="67"/>
      <c r="Y32" s="67"/>
      <c r="Z32" s="67"/>
      <c r="AA32" s="67"/>
      <c r="AB32" s="67"/>
      <c r="AC32" s="67">
        <f>AB32*0.1</f>
        <v>0</v>
      </c>
      <c r="AD32" s="67">
        <f>H32+X32+AC32</f>
        <v>38.363</v>
      </c>
      <c r="AE32" s="64"/>
    </row>
    <row r="33" spans="1:31" ht="28.8" x14ac:dyDescent="0.25">
      <c r="A33" s="67">
        <v>31</v>
      </c>
      <c r="B33" s="67">
        <v>2020211412</v>
      </c>
      <c r="C33" s="67" t="s">
        <v>562</v>
      </c>
      <c r="D33" s="67" t="s">
        <v>1053</v>
      </c>
      <c r="E33" s="67">
        <v>18279050562</v>
      </c>
      <c r="F33" s="67" t="s">
        <v>213</v>
      </c>
      <c r="G33" s="67">
        <v>83.7</v>
      </c>
      <c r="H33" s="67">
        <v>37.67</v>
      </c>
      <c r="I33" s="67"/>
      <c r="J33" s="67"/>
      <c r="K33" s="67"/>
      <c r="L33" s="67"/>
      <c r="M33" s="67"/>
      <c r="N33" s="67"/>
      <c r="O33" s="67"/>
      <c r="P33" s="67"/>
      <c r="Q33" s="67"/>
      <c r="R33" s="67"/>
      <c r="S33" s="67"/>
      <c r="T33" s="67"/>
      <c r="U33" s="67"/>
      <c r="V33" s="67"/>
      <c r="W33" s="67"/>
      <c r="X33" s="67"/>
      <c r="Y33" s="67" t="s">
        <v>563</v>
      </c>
      <c r="Z33" s="67"/>
      <c r="AA33" s="67"/>
      <c r="AB33" s="67">
        <v>3</v>
      </c>
      <c r="AC33" s="67">
        <v>0.3</v>
      </c>
      <c r="AD33" s="67">
        <f>X33+H33+AC33</f>
        <v>37.97</v>
      </c>
      <c r="AE33" s="64"/>
    </row>
    <row r="34" spans="1:31" x14ac:dyDescent="0.25">
      <c r="A34" s="67">
        <v>32</v>
      </c>
      <c r="B34" s="67" t="s">
        <v>946</v>
      </c>
      <c r="C34" s="67" t="s">
        <v>947</v>
      </c>
      <c r="D34" s="67" t="s">
        <v>1052</v>
      </c>
      <c r="E34" s="67" t="s">
        <v>948</v>
      </c>
      <c r="F34" s="67" t="s">
        <v>949</v>
      </c>
      <c r="G34" s="67">
        <v>84.34</v>
      </c>
      <c r="H34" s="67">
        <v>37.950000000000003</v>
      </c>
      <c r="I34" s="67" t="s">
        <v>43</v>
      </c>
      <c r="J34" s="67">
        <v>0</v>
      </c>
      <c r="K34" s="67" t="s">
        <v>43</v>
      </c>
      <c r="L34" s="67">
        <v>0</v>
      </c>
      <c r="M34" s="67" t="s">
        <v>43</v>
      </c>
      <c r="N34" s="67">
        <v>0</v>
      </c>
      <c r="O34" s="67" t="s">
        <v>43</v>
      </c>
      <c r="P34" s="67">
        <v>0</v>
      </c>
      <c r="Q34" s="67" t="s">
        <v>43</v>
      </c>
      <c r="R34" s="67">
        <v>0</v>
      </c>
      <c r="S34" s="67" t="s">
        <v>43</v>
      </c>
      <c r="T34" s="67">
        <v>0</v>
      </c>
      <c r="U34" s="67" t="s">
        <v>43</v>
      </c>
      <c r="V34" s="67">
        <v>0</v>
      </c>
      <c r="W34" s="67">
        <v>0</v>
      </c>
      <c r="X34" s="67">
        <v>0</v>
      </c>
      <c r="Y34" s="67" t="s">
        <v>43</v>
      </c>
      <c r="Z34" s="67" t="s">
        <v>43</v>
      </c>
      <c r="AA34" s="67" t="s">
        <v>43</v>
      </c>
      <c r="AB34" s="67">
        <v>0</v>
      </c>
      <c r="AC34" s="67">
        <v>0</v>
      </c>
      <c r="AD34" s="67">
        <v>37.950000000000003</v>
      </c>
      <c r="AE34" s="64"/>
    </row>
    <row r="35" spans="1:31" x14ac:dyDescent="0.25">
      <c r="A35" s="67">
        <v>33</v>
      </c>
      <c r="B35" s="67">
        <v>2020211441</v>
      </c>
      <c r="C35" s="67" t="s">
        <v>1030</v>
      </c>
      <c r="D35" s="67" t="s">
        <v>1052</v>
      </c>
      <c r="E35" s="67">
        <v>15928037870</v>
      </c>
      <c r="F35" s="67" t="s">
        <v>213</v>
      </c>
      <c r="G35" s="67">
        <v>83.81</v>
      </c>
      <c r="H35" s="67">
        <v>37.714500000000001</v>
      </c>
      <c r="I35" s="67"/>
      <c r="J35" s="67"/>
      <c r="K35" s="67"/>
      <c r="L35" s="67"/>
      <c r="M35" s="67"/>
      <c r="N35" s="67"/>
      <c r="O35" s="67"/>
      <c r="P35" s="67"/>
      <c r="Q35" s="67"/>
      <c r="R35" s="67"/>
      <c r="S35" s="67"/>
      <c r="T35" s="67"/>
      <c r="U35" s="67"/>
      <c r="V35" s="67"/>
      <c r="W35" s="67"/>
      <c r="X35" s="67"/>
      <c r="Y35" s="67"/>
      <c r="Z35" s="67"/>
      <c r="AA35" s="67"/>
      <c r="AB35" s="67"/>
      <c r="AC35" s="67"/>
      <c r="AD35" s="67">
        <f>AC35+H35+X35</f>
        <v>37.714500000000001</v>
      </c>
      <c r="AE35" s="57"/>
    </row>
    <row r="36" spans="1:31" ht="86.4" x14ac:dyDescent="0.25">
      <c r="A36" s="67">
        <v>34</v>
      </c>
      <c r="B36" s="67">
        <v>2020211442</v>
      </c>
      <c r="C36" s="67" t="s">
        <v>720</v>
      </c>
      <c r="D36" s="67" t="s">
        <v>1053</v>
      </c>
      <c r="E36" s="67">
        <v>13013622868</v>
      </c>
      <c r="F36" s="67" t="s">
        <v>211</v>
      </c>
      <c r="G36" s="67">
        <v>82.97</v>
      </c>
      <c r="H36" s="67">
        <f>G36*0.45</f>
        <v>37.336500000000001</v>
      </c>
      <c r="I36" s="67"/>
      <c r="J36" s="67"/>
      <c r="K36" s="67"/>
      <c r="L36" s="67"/>
      <c r="M36" s="67"/>
      <c r="N36" s="67"/>
      <c r="O36" s="67"/>
      <c r="P36" s="67"/>
      <c r="Q36" s="67"/>
      <c r="R36" s="67"/>
      <c r="S36" s="67"/>
      <c r="T36" s="67"/>
      <c r="U36" s="67" t="s">
        <v>721</v>
      </c>
      <c r="V36" s="67">
        <v>0</v>
      </c>
      <c r="W36" s="67">
        <f>J36+L36+N36+P36+R36+T36+V36</f>
        <v>0</v>
      </c>
      <c r="X36" s="67">
        <f>W36*0.45</f>
        <v>0</v>
      </c>
      <c r="Y36" s="67" t="s">
        <v>722</v>
      </c>
      <c r="Z36" s="67" t="s">
        <v>723</v>
      </c>
      <c r="AA36" s="67" t="s">
        <v>724</v>
      </c>
      <c r="AB36" s="67">
        <v>1.5</v>
      </c>
      <c r="AC36" s="67">
        <f>AB36*0.1</f>
        <v>0.15000000000000002</v>
      </c>
      <c r="AD36" s="67">
        <f>AC36+X36+H36</f>
        <v>37.486499999999999</v>
      </c>
      <c r="AE36" s="57"/>
    </row>
    <row r="37" spans="1:31" ht="28.8" x14ac:dyDescent="0.25">
      <c r="A37" s="67">
        <v>35</v>
      </c>
      <c r="B37" s="67">
        <v>2020211435</v>
      </c>
      <c r="C37" s="67" t="s">
        <v>560</v>
      </c>
      <c r="D37" s="67" t="s">
        <v>1053</v>
      </c>
      <c r="E37" s="67">
        <v>15528082631</v>
      </c>
      <c r="F37" s="67" t="s">
        <v>379</v>
      </c>
      <c r="G37" s="67">
        <v>82.59</v>
      </c>
      <c r="H37" s="67">
        <v>37.17</v>
      </c>
      <c r="I37" s="67"/>
      <c r="J37" s="67"/>
      <c r="K37" s="67"/>
      <c r="L37" s="67"/>
      <c r="M37" s="67"/>
      <c r="N37" s="67"/>
      <c r="O37" s="67"/>
      <c r="P37" s="67"/>
      <c r="Q37" s="67"/>
      <c r="R37" s="67"/>
      <c r="S37" s="67"/>
      <c r="T37" s="67"/>
      <c r="U37" s="67"/>
      <c r="V37" s="67"/>
      <c r="W37" s="67">
        <v>0</v>
      </c>
      <c r="X37" s="67"/>
      <c r="Y37" s="67" t="s">
        <v>561</v>
      </c>
      <c r="Z37" s="67"/>
      <c r="AA37" s="67"/>
      <c r="AB37" s="67">
        <v>1</v>
      </c>
      <c r="AC37" s="67">
        <v>0.1</v>
      </c>
      <c r="AD37" s="67">
        <f>X37+H37+AC37</f>
        <v>37.270000000000003</v>
      </c>
      <c r="AE37" s="57"/>
    </row>
    <row r="38" spans="1:31" ht="28.8" x14ac:dyDescent="0.25">
      <c r="A38" s="67">
        <v>36</v>
      </c>
      <c r="B38" s="67">
        <v>2020211425</v>
      </c>
      <c r="C38" s="67" t="s">
        <v>1031</v>
      </c>
      <c r="D38" s="67" t="s">
        <v>1052</v>
      </c>
      <c r="E38" s="67">
        <v>18328561809</v>
      </c>
      <c r="F38" s="67" t="s">
        <v>207</v>
      </c>
      <c r="G38" s="67">
        <v>82.57</v>
      </c>
      <c r="H38" s="67">
        <v>37.159999999999997</v>
      </c>
      <c r="I38" s="67"/>
      <c r="J38" s="67">
        <v>0</v>
      </c>
      <c r="K38" s="67"/>
      <c r="L38" s="67">
        <v>0</v>
      </c>
      <c r="M38" s="67"/>
      <c r="N38" s="67">
        <v>0</v>
      </c>
      <c r="O38" s="67"/>
      <c r="P38" s="67">
        <v>0</v>
      </c>
      <c r="Q38" s="67"/>
      <c r="R38" s="67">
        <v>0</v>
      </c>
      <c r="S38" s="67"/>
      <c r="T38" s="67">
        <v>0</v>
      </c>
      <c r="U38" s="67"/>
      <c r="V38" s="67">
        <v>0</v>
      </c>
      <c r="W38" s="67">
        <v>0</v>
      </c>
      <c r="X38" s="67">
        <v>0</v>
      </c>
      <c r="Y38" s="67" t="s">
        <v>1032</v>
      </c>
      <c r="Z38" s="67"/>
      <c r="AA38" s="67"/>
      <c r="AB38" s="67">
        <v>1</v>
      </c>
      <c r="AC38" s="67">
        <v>0.1</v>
      </c>
      <c r="AD38" s="67">
        <f>AC38+H38+X38</f>
        <v>37.26</v>
      </c>
      <c r="AE38" s="79"/>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230C-CC33-4132-8AC9-8D7FFF114D73}">
  <dimension ref="A1:AE18"/>
  <sheetViews>
    <sheetView topLeftCell="A7" workbookViewId="0">
      <selection sqref="A1:XFD1048576"/>
    </sheetView>
  </sheetViews>
  <sheetFormatPr defaultRowHeight="14.4" x14ac:dyDescent="0.25"/>
  <cols>
    <col min="1" max="1" width="7.109375" style="65" customWidth="1"/>
    <col min="2" max="2" width="15.6640625" style="65" customWidth="1"/>
    <col min="3" max="3" width="7.44140625" style="65" customWidth="1"/>
    <col min="4" max="4" width="22.109375" style="65" customWidth="1"/>
    <col min="5" max="5" width="15.21875" style="65" customWidth="1"/>
    <col min="6" max="6" width="10.5546875" style="65" bestFit="1" customWidth="1"/>
    <col min="7" max="7" width="12.5546875" style="65" bestFit="1" customWidth="1"/>
    <col min="8" max="8" width="16.5546875" style="65" bestFit="1" customWidth="1"/>
    <col min="9" max="9" width="39" style="65" customWidth="1"/>
    <col min="10" max="10" width="7.88671875" style="65" bestFit="1" customWidth="1"/>
    <col min="11" max="11" width="15" style="65" bestFit="1" customWidth="1"/>
    <col min="12" max="12" width="6.5546875" style="65" bestFit="1" customWidth="1"/>
    <col min="13" max="13" width="26.77734375" style="65" bestFit="1" customWidth="1"/>
    <col min="14" max="14" width="6.5546875" style="65" bestFit="1" customWidth="1"/>
    <col min="15" max="15" width="20.5546875" style="65" bestFit="1" customWidth="1"/>
    <col min="16" max="16" width="6.5546875" style="65" bestFit="1" customWidth="1"/>
    <col min="17" max="17" width="25.21875" style="65" customWidth="1"/>
    <col min="18" max="18" width="6.5546875" style="65" bestFit="1" customWidth="1"/>
    <col min="19" max="19" width="33.88671875" style="65" bestFit="1" customWidth="1"/>
    <col min="20" max="20" width="8.109375" style="65" bestFit="1" customWidth="1"/>
    <col min="21" max="21" width="39" style="65" customWidth="1"/>
    <col min="22" max="22" width="6.77734375" style="65" bestFit="1" customWidth="1"/>
    <col min="23" max="23" width="15" style="65" bestFit="1" customWidth="1"/>
    <col min="24" max="24" width="14.109375" style="65" bestFit="1" customWidth="1"/>
    <col min="25" max="25" width="34.109375" style="65" customWidth="1"/>
    <col min="26" max="26" width="45" style="65" customWidth="1"/>
    <col min="27" max="27" width="46.77734375" style="65" customWidth="1"/>
    <col min="28" max="28" width="15" style="65" bestFit="1" customWidth="1"/>
    <col min="29" max="29" width="14.109375" style="65" bestFit="1" customWidth="1"/>
    <col min="30" max="30" width="10.77734375" style="65" bestFit="1" customWidth="1"/>
    <col min="31" max="31" width="10.5546875" style="65" bestFit="1" customWidth="1"/>
    <col min="32" max="16384" width="8.88671875" style="65"/>
  </cols>
  <sheetData>
    <row r="1" spans="1:31" x14ac:dyDescent="0.25">
      <c r="A1" s="83" t="s">
        <v>0</v>
      </c>
      <c r="B1" s="83" t="s">
        <v>1</v>
      </c>
      <c r="C1" s="83" t="s">
        <v>2</v>
      </c>
      <c r="D1" s="84" t="s">
        <v>3</v>
      </c>
      <c r="E1" s="83" t="s">
        <v>4</v>
      </c>
      <c r="F1" s="83" t="s">
        <v>5</v>
      </c>
      <c r="G1" s="83" t="s">
        <v>6</v>
      </c>
      <c r="H1" s="83" t="s">
        <v>7</v>
      </c>
      <c r="I1" s="83" t="s">
        <v>8</v>
      </c>
      <c r="J1" s="83"/>
      <c r="K1" s="83"/>
      <c r="L1" s="83"/>
      <c r="M1" s="83"/>
      <c r="N1" s="83"/>
      <c r="O1" s="83"/>
      <c r="P1" s="83"/>
      <c r="Q1" s="83"/>
      <c r="R1" s="83"/>
      <c r="S1" s="83"/>
      <c r="T1" s="83"/>
      <c r="U1" s="83"/>
      <c r="V1" s="83"/>
      <c r="W1" s="83" t="s">
        <v>9</v>
      </c>
      <c r="X1" s="83" t="s">
        <v>10</v>
      </c>
      <c r="Y1" s="83" t="s">
        <v>11</v>
      </c>
      <c r="Z1" s="83"/>
      <c r="AA1" s="83"/>
      <c r="AB1" s="83" t="s">
        <v>12</v>
      </c>
      <c r="AC1" s="83" t="s">
        <v>13</v>
      </c>
      <c r="AD1" s="83" t="s">
        <v>14</v>
      </c>
      <c r="AE1" s="83" t="s">
        <v>15</v>
      </c>
    </row>
    <row r="2" spans="1:31" x14ac:dyDescent="0.25">
      <c r="A2" s="83"/>
      <c r="B2" s="83"/>
      <c r="C2" s="83"/>
      <c r="D2" s="84"/>
      <c r="E2" s="83"/>
      <c r="F2" s="83"/>
      <c r="G2" s="83"/>
      <c r="H2" s="83"/>
      <c r="I2" s="66" t="s">
        <v>16</v>
      </c>
      <c r="J2" s="66" t="s">
        <v>17</v>
      </c>
      <c r="K2" s="66" t="s">
        <v>18</v>
      </c>
      <c r="L2" s="66" t="s">
        <v>17</v>
      </c>
      <c r="M2" s="66" t="s">
        <v>19</v>
      </c>
      <c r="N2" s="66" t="s">
        <v>17</v>
      </c>
      <c r="O2" s="66" t="s">
        <v>20</v>
      </c>
      <c r="P2" s="66" t="s">
        <v>17</v>
      </c>
      <c r="Q2" s="66" t="s">
        <v>21</v>
      </c>
      <c r="R2" s="66" t="s">
        <v>17</v>
      </c>
      <c r="S2" s="66" t="s">
        <v>22</v>
      </c>
      <c r="T2" s="66" t="s">
        <v>17</v>
      </c>
      <c r="U2" s="66" t="s">
        <v>23</v>
      </c>
      <c r="V2" s="66" t="s">
        <v>17</v>
      </c>
      <c r="W2" s="83"/>
      <c r="X2" s="83"/>
      <c r="Y2" s="66" t="s">
        <v>24</v>
      </c>
      <c r="Z2" s="66" t="s">
        <v>25</v>
      </c>
      <c r="AA2" s="66" t="s">
        <v>26</v>
      </c>
      <c r="AB2" s="83"/>
      <c r="AC2" s="83"/>
      <c r="AD2" s="83"/>
      <c r="AE2" s="83"/>
    </row>
    <row r="3" spans="1:31" ht="43.2" x14ac:dyDescent="0.25">
      <c r="A3" s="67">
        <v>1</v>
      </c>
      <c r="B3" s="67">
        <v>2020211191</v>
      </c>
      <c r="C3" s="67" t="s">
        <v>578</v>
      </c>
      <c r="D3" s="67" t="s">
        <v>1055</v>
      </c>
      <c r="E3" s="67">
        <v>18523406068</v>
      </c>
      <c r="F3" s="67" t="s">
        <v>579</v>
      </c>
      <c r="G3" s="67">
        <v>85.65</v>
      </c>
      <c r="H3" s="67">
        <v>38.54</v>
      </c>
      <c r="I3" s="67" t="s">
        <v>580</v>
      </c>
      <c r="J3" s="67">
        <v>28</v>
      </c>
      <c r="K3" s="67"/>
      <c r="L3" s="67"/>
      <c r="M3" s="67"/>
      <c r="N3" s="67"/>
      <c r="O3" s="67"/>
      <c r="P3" s="67"/>
      <c r="Q3" s="67"/>
      <c r="R3" s="67"/>
      <c r="S3" s="67"/>
      <c r="T3" s="67"/>
      <c r="U3" s="67"/>
      <c r="V3" s="67">
        <v>28</v>
      </c>
      <c r="W3" s="67">
        <v>28</v>
      </c>
      <c r="X3" s="67">
        <f>W3*0.45</f>
        <v>12.6</v>
      </c>
      <c r="Y3" s="67" t="s">
        <v>137</v>
      </c>
      <c r="Z3" s="67"/>
      <c r="AA3" s="67"/>
      <c r="AB3" s="67">
        <v>2</v>
      </c>
      <c r="AC3" s="67">
        <v>0.2</v>
      </c>
      <c r="AD3" s="67">
        <f>AC3+X3+H3</f>
        <v>51.339999999999996</v>
      </c>
      <c r="AE3" s="80"/>
    </row>
    <row r="4" spans="1:31" ht="43.2" x14ac:dyDescent="0.25">
      <c r="A4" s="67">
        <v>2</v>
      </c>
      <c r="B4" s="67">
        <v>2020211199</v>
      </c>
      <c r="C4" s="67" t="s">
        <v>364</v>
      </c>
      <c r="D4" s="67" t="s">
        <v>1055</v>
      </c>
      <c r="E4" s="67">
        <v>18223305246</v>
      </c>
      <c r="F4" s="67" t="s">
        <v>159</v>
      </c>
      <c r="G4" s="67">
        <v>85.45</v>
      </c>
      <c r="H4" s="67">
        <v>38.452500000000001</v>
      </c>
      <c r="I4" s="67"/>
      <c r="J4" s="67"/>
      <c r="K4" s="67"/>
      <c r="L4" s="67"/>
      <c r="M4" s="67"/>
      <c r="N4" s="67"/>
      <c r="O4" s="67"/>
      <c r="P4" s="67"/>
      <c r="Q4" s="67"/>
      <c r="R4" s="67"/>
      <c r="S4" s="67"/>
      <c r="T4" s="67"/>
      <c r="U4" s="67" t="s">
        <v>365</v>
      </c>
      <c r="V4" s="67">
        <v>17</v>
      </c>
      <c r="W4" s="67">
        <v>17</v>
      </c>
      <c r="X4" s="67">
        <v>7.65</v>
      </c>
      <c r="Y4" s="67" t="s">
        <v>366</v>
      </c>
      <c r="Z4" s="67" t="s">
        <v>367</v>
      </c>
      <c r="AA4" s="67"/>
      <c r="AB4" s="67">
        <v>4</v>
      </c>
      <c r="AC4" s="67">
        <f>AB4*0.1</f>
        <v>0.4</v>
      </c>
      <c r="AD4" s="67">
        <f>H4+X4+AC4</f>
        <v>46.502499999999998</v>
      </c>
      <c r="AE4" s="80"/>
    </row>
    <row r="5" spans="1:31" ht="100.8" x14ac:dyDescent="0.25">
      <c r="A5" s="67">
        <v>3</v>
      </c>
      <c r="B5" s="67">
        <v>2020211205</v>
      </c>
      <c r="C5" s="67" t="s">
        <v>372</v>
      </c>
      <c r="D5" s="67" t="s">
        <v>1059</v>
      </c>
      <c r="E5" s="67">
        <v>18351806027</v>
      </c>
      <c r="F5" s="67" t="s">
        <v>127</v>
      </c>
      <c r="G5" s="67">
        <v>81.8</v>
      </c>
      <c r="H5" s="67">
        <v>36.81</v>
      </c>
      <c r="I5" s="67"/>
      <c r="J5" s="67"/>
      <c r="K5" s="67"/>
      <c r="L5" s="67"/>
      <c r="M5" s="67"/>
      <c r="N5" s="67"/>
      <c r="O5" s="67"/>
      <c r="P5" s="67"/>
      <c r="Q5" s="67"/>
      <c r="R5" s="67"/>
      <c r="S5" s="67" t="s">
        <v>373</v>
      </c>
      <c r="T5" s="67">
        <v>18</v>
      </c>
      <c r="U5" s="67"/>
      <c r="V5" s="67"/>
      <c r="W5" s="67">
        <v>18</v>
      </c>
      <c r="X5" s="67">
        <v>8.1</v>
      </c>
      <c r="Y5" s="67"/>
      <c r="Z5" s="67"/>
      <c r="AA5" s="67"/>
      <c r="AB5" s="67"/>
      <c r="AC5" s="67">
        <f>AB5*0.1</f>
        <v>0</v>
      </c>
      <c r="AD5" s="67">
        <f>H5+X5+AC5</f>
        <v>44.910000000000004</v>
      </c>
      <c r="AE5" s="80"/>
    </row>
    <row r="6" spans="1:31" ht="43.2" x14ac:dyDescent="0.25">
      <c r="A6" s="67">
        <v>4</v>
      </c>
      <c r="B6" s="67">
        <v>2020211190</v>
      </c>
      <c r="C6" s="67" t="s">
        <v>576</v>
      </c>
      <c r="D6" s="67" t="s">
        <v>1055</v>
      </c>
      <c r="E6" s="67">
        <v>18179056239</v>
      </c>
      <c r="F6" s="67" t="s">
        <v>226</v>
      </c>
      <c r="G6" s="67">
        <v>85.17</v>
      </c>
      <c r="H6" s="67">
        <f>G6*0.45</f>
        <v>38.326500000000003</v>
      </c>
      <c r="I6" s="67"/>
      <c r="J6" s="67"/>
      <c r="K6" s="67"/>
      <c r="L6" s="67"/>
      <c r="M6" s="67"/>
      <c r="N6" s="67"/>
      <c r="O6" s="67"/>
      <c r="P6" s="67"/>
      <c r="Q6" s="67"/>
      <c r="R6" s="67"/>
      <c r="S6" s="67"/>
      <c r="T6" s="67"/>
      <c r="U6" s="67" t="s">
        <v>577</v>
      </c>
      <c r="V6" s="67">
        <v>10</v>
      </c>
      <c r="W6" s="67">
        <v>10</v>
      </c>
      <c r="X6" s="67">
        <f>W6*0.45</f>
        <v>4.5</v>
      </c>
      <c r="Y6" s="67"/>
      <c r="Z6" s="67"/>
      <c r="AA6" s="67"/>
      <c r="AB6" s="67"/>
      <c r="AC6" s="67"/>
      <c r="AD6" s="67">
        <f>AC6+X6+H6</f>
        <v>42.826500000000003</v>
      </c>
      <c r="AE6" s="80"/>
    </row>
    <row r="7" spans="1:31" ht="28.8" x14ac:dyDescent="0.25">
      <c r="A7" s="67">
        <v>5</v>
      </c>
      <c r="B7" s="67">
        <v>2020211198</v>
      </c>
      <c r="C7" s="67" t="s">
        <v>1056</v>
      </c>
      <c r="D7" s="67" t="s">
        <v>1055</v>
      </c>
      <c r="E7" s="67">
        <v>13890594772</v>
      </c>
      <c r="F7" s="67" t="s">
        <v>374</v>
      </c>
      <c r="G7" s="67">
        <v>83.46</v>
      </c>
      <c r="H7" s="67">
        <v>37.557000000000002</v>
      </c>
      <c r="I7" s="67"/>
      <c r="J7" s="67"/>
      <c r="K7" s="67"/>
      <c r="L7" s="67"/>
      <c r="M7" s="67"/>
      <c r="N7" s="67"/>
      <c r="O7" s="67"/>
      <c r="P7" s="67"/>
      <c r="Q7" s="67"/>
      <c r="R7" s="67"/>
      <c r="S7" s="67"/>
      <c r="T7" s="67"/>
      <c r="U7" s="67" t="s">
        <v>310</v>
      </c>
      <c r="V7" s="67">
        <v>10</v>
      </c>
      <c r="W7" s="67">
        <v>10</v>
      </c>
      <c r="X7" s="67">
        <v>4.5</v>
      </c>
      <c r="Y7" s="67"/>
      <c r="Z7" s="67"/>
      <c r="AA7" s="67"/>
      <c r="AB7" s="67"/>
      <c r="AC7" s="67">
        <f>AB7*0.1</f>
        <v>0</v>
      </c>
      <c r="AD7" s="67">
        <f>H7+X7+AC7</f>
        <v>42.057000000000002</v>
      </c>
      <c r="AE7" s="80"/>
    </row>
    <row r="8" spans="1:31" ht="28.8" x14ac:dyDescent="0.25">
      <c r="A8" s="67">
        <v>6</v>
      </c>
      <c r="B8" s="67">
        <v>2020211203</v>
      </c>
      <c r="C8" s="67" t="s">
        <v>368</v>
      </c>
      <c r="D8" s="67" t="s">
        <v>1055</v>
      </c>
      <c r="E8" s="67">
        <v>15008487785</v>
      </c>
      <c r="F8" s="67" t="s">
        <v>159</v>
      </c>
      <c r="G8" s="67">
        <v>84.88</v>
      </c>
      <c r="H8" s="67">
        <v>38.195999999999998</v>
      </c>
      <c r="I8" s="67"/>
      <c r="J8" s="67"/>
      <c r="K8" s="67"/>
      <c r="L8" s="67"/>
      <c r="M8" s="67"/>
      <c r="N8" s="67"/>
      <c r="O8" s="67"/>
      <c r="P8" s="67"/>
      <c r="Q8" s="67"/>
      <c r="R8" s="67"/>
      <c r="S8" s="67"/>
      <c r="T8" s="67"/>
      <c r="U8" s="67" t="s">
        <v>369</v>
      </c>
      <c r="V8" s="67">
        <v>7</v>
      </c>
      <c r="W8" s="67">
        <v>7</v>
      </c>
      <c r="X8" s="67">
        <v>3.15</v>
      </c>
      <c r="Y8" s="67" t="s">
        <v>370</v>
      </c>
      <c r="Z8" s="67"/>
      <c r="AA8" s="67" t="s">
        <v>371</v>
      </c>
      <c r="AB8" s="67">
        <v>6</v>
      </c>
      <c r="AC8" s="67">
        <f>AB8*0.1</f>
        <v>0.60000000000000009</v>
      </c>
      <c r="AD8" s="67">
        <f>H8+X8+AC8</f>
        <v>41.945999999999998</v>
      </c>
      <c r="AE8" s="80"/>
    </row>
    <row r="9" spans="1:31" ht="43.2" x14ac:dyDescent="0.25">
      <c r="A9" s="67">
        <v>7</v>
      </c>
      <c r="B9" s="67">
        <v>2020211201</v>
      </c>
      <c r="C9" s="67" t="s">
        <v>570</v>
      </c>
      <c r="D9" s="67" t="s">
        <v>1055</v>
      </c>
      <c r="E9" s="67">
        <v>15082658951</v>
      </c>
      <c r="F9" s="67" t="s">
        <v>226</v>
      </c>
      <c r="G9" s="67">
        <v>85.28</v>
      </c>
      <c r="H9" s="67">
        <v>38.375999999999998</v>
      </c>
      <c r="I9" s="67"/>
      <c r="J9" s="67"/>
      <c r="K9" s="67"/>
      <c r="L9" s="67"/>
      <c r="M9" s="67"/>
      <c r="N9" s="67"/>
      <c r="O9" s="67"/>
      <c r="P9" s="67"/>
      <c r="Q9" s="67"/>
      <c r="R9" s="67"/>
      <c r="S9" s="67"/>
      <c r="T9" s="67"/>
      <c r="U9" s="67"/>
      <c r="V9" s="67"/>
      <c r="W9" s="67"/>
      <c r="X9" s="67">
        <f>W9*0.45</f>
        <v>0</v>
      </c>
      <c r="Y9" s="67" t="s">
        <v>571</v>
      </c>
      <c r="Z9" s="67" t="s">
        <v>572</v>
      </c>
      <c r="AA9" s="67" t="s">
        <v>573</v>
      </c>
      <c r="AB9" s="67">
        <v>2.75</v>
      </c>
      <c r="AC9" s="67">
        <v>0.27500000000000002</v>
      </c>
      <c r="AD9" s="67">
        <f>AC9+X9+H9</f>
        <v>38.650999999999996</v>
      </c>
      <c r="AE9" s="80"/>
    </row>
    <row r="10" spans="1:31" x14ac:dyDescent="0.25">
      <c r="A10" s="67">
        <v>8</v>
      </c>
      <c r="B10" s="67">
        <v>2020211206</v>
      </c>
      <c r="C10" s="67" t="s">
        <v>565</v>
      </c>
      <c r="D10" s="67" t="s">
        <v>1055</v>
      </c>
      <c r="E10" s="67">
        <v>15884373489</v>
      </c>
      <c r="F10" s="67" t="s">
        <v>566</v>
      </c>
      <c r="G10" s="67">
        <v>84.98</v>
      </c>
      <c r="H10" s="67">
        <v>38.241</v>
      </c>
      <c r="I10" s="67"/>
      <c r="J10" s="67"/>
      <c r="K10" s="67"/>
      <c r="L10" s="67"/>
      <c r="M10" s="67"/>
      <c r="N10" s="67"/>
      <c r="O10" s="67"/>
      <c r="P10" s="67"/>
      <c r="Q10" s="67"/>
      <c r="R10" s="67"/>
      <c r="S10" s="67"/>
      <c r="T10" s="67"/>
      <c r="U10" s="67"/>
      <c r="V10" s="67"/>
      <c r="W10" s="67"/>
      <c r="X10" s="67">
        <f>W10*0.45</f>
        <v>0</v>
      </c>
      <c r="Y10" s="67"/>
      <c r="Z10" s="67"/>
      <c r="AA10" s="67"/>
      <c r="AB10" s="67"/>
      <c r="AC10" s="67"/>
      <c r="AD10" s="67">
        <f>AC10+X10+H10</f>
        <v>38.241</v>
      </c>
      <c r="AE10" s="80"/>
    </row>
    <row r="11" spans="1:31" ht="28.8" x14ac:dyDescent="0.25">
      <c r="A11" s="67">
        <v>9</v>
      </c>
      <c r="B11" s="67">
        <v>2020211194</v>
      </c>
      <c r="C11" s="67" t="s">
        <v>375</v>
      </c>
      <c r="D11" s="67" t="s">
        <v>1055</v>
      </c>
      <c r="E11" s="67">
        <v>13880437641</v>
      </c>
      <c r="F11" s="67" t="s">
        <v>177</v>
      </c>
      <c r="G11" s="67">
        <v>84.9</v>
      </c>
      <c r="H11" s="67">
        <v>38.204999999999998</v>
      </c>
      <c r="I11" s="67"/>
      <c r="J11" s="67"/>
      <c r="K11" s="67"/>
      <c r="L11" s="67"/>
      <c r="M11" s="67"/>
      <c r="N11" s="67"/>
      <c r="O11" s="67"/>
      <c r="P11" s="67"/>
      <c r="Q11" s="67"/>
      <c r="R11" s="67"/>
      <c r="S11" s="67"/>
      <c r="T11" s="67"/>
      <c r="U11" s="67" t="s">
        <v>360</v>
      </c>
      <c r="V11" s="67">
        <v>0</v>
      </c>
      <c r="W11" s="67">
        <v>0</v>
      </c>
      <c r="X11" s="67">
        <v>0</v>
      </c>
      <c r="Y11" s="67"/>
      <c r="Z11" s="67"/>
      <c r="AA11" s="67"/>
      <c r="AB11" s="67"/>
      <c r="AC11" s="67">
        <f>AB11*0.1</f>
        <v>0</v>
      </c>
      <c r="AD11" s="67">
        <f>H11+X11+AC11</f>
        <v>38.204999999999998</v>
      </c>
      <c r="AE11" s="25"/>
    </row>
    <row r="12" spans="1:31" x14ac:dyDescent="0.25">
      <c r="A12" s="67">
        <v>10</v>
      </c>
      <c r="B12" s="67">
        <v>2020211189</v>
      </c>
      <c r="C12" s="67" t="s">
        <v>575</v>
      </c>
      <c r="D12" s="67" t="s">
        <v>1055</v>
      </c>
      <c r="E12" s="67">
        <v>15351314803</v>
      </c>
      <c r="F12" s="67" t="s">
        <v>566</v>
      </c>
      <c r="G12" s="67">
        <v>83.88</v>
      </c>
      <c r="H12" s="67">
        <v>37.746000000000002</v>
      </c>
      <c r="I12" s="67"/>
      <c r="J12" s="67"/>
      <c r="K12" s="67"/>
      <c r="L12" s="67"/>
      <c r="M12" s="67"/>
      <c r="N12" s="67"/>
      <c r="O12" s="67"/>
      <c r="P12" s="67"/>
      <c r="Q12" s="67"/>
      <c r="R12" s="67"/>
      <c r="S12" s="67"/>
      <c r="T12" s="67"/>
      <c r="U12" s="67"/>
      <c r="V12" s="67"/>
      <c r="W12" s="67"/>
      <c r="X12" s="67">
        <f>W12*0.45</f>
        <v>0</v>
      </c>
      <c r="Y12" s="67"/>
      <c r="Z12" s="67"/>
      <c r="AA12" s="67"/>
      <c r="AB12" s="67"/>
      <c r="AC12" s="67"/>
      <c r="AD12" s="67">
        <f>AC12+X12+H12</f>
        <v>37.746000000000002</v>
      </c>
      <c r="AE12" s="25"/>
    </row>
    <row r="13" spans="1:31" x14ac:dyDescent="0.25">
      <c r="A13" s="67">
        <v>11</v>
      </c>
      <c r="B13" s="67">
        <v>2020211202</v>
      </c>
      <c r="C13" s="67" t="s">
        <v>1054</v>
      </c>
      <c r="D13" s="67" t="s">
        <v>1055</v>
      </c>
      <c r="E13" s="67">
        <v>13308230741</v>
      </c>
      <c r="F13" s="67" t="s">
        <v>374</v>
      </c>
      <c r="G13" s="67">
        <v>83.15</v>
      </c>
      <c r="H13" s="67">
        <v>37.42</v>
      </c>
      <c r="I13" s="67"/>
      <c r="J13" s="67"/>
      <c r="K13" s="67"/>
      <c r="L13" s="67"/>
      <c r="M13" s="67"/>
      <c r="N13" s="67"/>
      <c r="O13" s="67"/>
      <c r="P13" s="67"/>
      <c r="Q13" s="67"/>
      <c r="R13" s="67"/>
      <c r="S13" s="67"/>
      <c r="T13" s="67"/>
      <c r="U13" s="67"/>
      <c r="V13" s="67"/>
      <c r="W13" s="67"/>
      <c r="X13" s="67">
        <f>W13*0.45</f>
        <v>0</v>
      </c>
      <c r="Y13" s="67"/>
      <c r="Z13" s="67"/>
      <c r="AA13" s="67" t="s">
        <v>569</v>
      </c>
      <c r="AB13" s="67">
        <v>0.75</v>
      </c>
      <c r="AC13" s="67">
        <v>7.4999999999999997E-2</v>
      </c>
      <c r="AD13" s="67">
        <f>AC13+X13+H13</f>
        <v>37.495000000000005</v>
      </c>
      <c r="AE13" s="25"/>
    </row>
    <row r="14" spans="1:31" x14ac:dyDescent="0.25">
      <c r="A14" s="67">
        <v>12</v>
      </c>
      <c r="B14" s="67">
        <v>2020211193</v>
      </c>
      <c r="C14" s="67" t="s">
        <v>376</v>
      </c>
      <c r="D14" s="67" t="s">
        <v>1055</v>
      </c>
      <c r="E14" s="67">
        <v>14708282917</v>
      </c>
      <c r="F14" s="67" t="s">
        <v>374</v>
      </c>
      <c r="G14" s="67">
        <v>81.73</v>
      </c>
      <c r="H14" s="67">
        <v>36.778500000000001</v>
      </c>
      <c r="I14" s="67"/>
      <c r="J14" s="67"/>
      <c r="K14" s="67"/>
      <c r="L14" s="67"/>
      <c r="M14" s="67"/>
      <c r="N14" s="67"/>
      <c r="O14" s="67"/>
      <c r="P14" s="67"/>
      <c r="Q14" s="67"/>
      <c r="R14" s="67"/>
      <c r="S14" s="67"/>
      <c r="T14" s="67"/>
      <c r="U14" s="67"/>
      <c r="V14" s="67"/>
      <c r="W14" s="67"/>
      <c r="X14" s="67"/>
      <c r="Y14" s="67"/>
      <c r="Z14" s="67"/>
      <c r="AA14" s="67"/>
      <c r="AB14" s="67"/>
      <c r="AC14" s="67">
        <f>AB14*0.1</f>
        <v>0</v>
      </c>
      <c r="AD14" s="67">
        <f>H14+X14+AC14</f>
        <v>36.778500000000001</v>
      </c>
      <c r="AE14" s="25"/>
    </row>
    <row r="15" spans="1:31" x14ac:dyDescent="0.25">
      <c r="A15" s="67">
        <v>13</v>
      </c>
      <c r="B15" s="67">
        <v>2020211195</v>
      </c>
      <c r="C15" s="67" t="s">
        <v>574</v>
      </c>
      <c r="D15" s="67" t="s">
        <v>1055</v>
      </c>
      <c r="E15" s="67">
        <v>18382207228</v>
      </c>
      <c r="F15" s="67" t="s">
        <v>566</v>
      </c>
      <c r="G15" s="67">
        <v>81.09</v>
      </c>
      <c r="H15" s="67">
        <v>36.49</v>
      </c>
      <c r="I15" s="67"/>
      <c r="J15" s="67"/>
      <c r="K15" s="67"/>
      <c r="L15" s="67"/>
      <c r="M15" s="67"/>
      <c r="N15" s="67"/>
      <c r="O15" s="67"/>
      <c r="P15" s="67"/>
      <c r="Q15" s="67"/>
      <c r="R15" s="67"/>
      <c r="S15" s="67"/>
      <c r="T15" s="67"/>
      <c r="U15" s="67"/>
      <c r="V15" s="67"/>
      <c r="W15" s="67"/>
      <c r="X15" s="67">
        <f>W15*0.45</f>
        <v>0</v>
      </c>
      <c r="Y15" s="67"/>
      <c r="Z15" s="67"/>
      <c r="AA15" s="67"/>
      <c r="AB15" s="67"/>
      <c r="AC15" s="67"/>
      <c r="AD15" s="67">
        <f>AC15+X15+H15</f>
        <v>36.49</v>
      </c>
      <c r="AE15" s="25"/>
    </row>
    <row r="16" spans="1:31" x14ac:dyDescent="0.25">
      <c r="A16" s="67">
        <v>14</v>
      </c>
      <c r="B16" s="67">
        <v>2020211204</v>
      </c>
      <c r="C16" s="67" t="s">
        <v>377</v>
      </c>
      <c r="D16" s="67" t="s">
        <v>1055</v>
      </c>
      <c r="E16" s="67">
        <v>13056696626</v>
      </c>
      <c r="F16" s="67" t="s">
        <v>222</v>
      </c>
      <c r="G16" s="67">
        <v>79.7</v>
      </c>
      <c r="H16" s="67">
        <v>35.865000000000002</v>
      </c>
      <c r="I16" s="67"/>
      <c r="J16" s="67"/>
      <c r="K16" s="67"/>
      <c r="L16" s="67"/>
      <c r="M16" s="67"/>
      <c r="N16" s="67"/>
      <c r="O16" s="67"/>
      <c r="P16" s="67"/>
      <c r="Q16" s="67"/>
      <c r="R16" s="67"/>
      <c r="S16" s="67"/>
      <c r="T16" s="67"/>
      <c r="U16" s="67"/>
      <c r="V16" s="67"/>
      <c r="W16" s="67"/>
      <c r="X16" s="67"/>
      <c r="Y16" s="67"/>
      <c r="Z16" s="67"/>
      <c r="AA16" s="67"/>
      <c r="AB16" s="67"/>
      <c r="AC16" s="67">
        <f>AB16*0.1</f>
        <v>0</v>
      </c>
      <c r="AD16" s="67">
        <f>H16+X16+AC16</f>
        <v>35.865000000000002</v>
      </c>
      <c r="AE16" s="25"/>
    </row>
    <row r="17" spans="1:31" ht="28.8" x14ac:dyDescent="0.25">
      <c r="A17" s="67">
        <v>15</v>
      </c>
      <c r="B17" s="67">
        <v>2020211200</v>
      </c>
      <c r="C17" s="67" t="s">
        <v>567</v>
      </c>
      <c r="D17" s="67" t="s">
        <v>1055</v>
      </c>
      <c r="E17" s="67">
        <v>15802305972</v>
      </c>
      <c r="F17" s="67" t="s">
        <v>566</v>
      </c>
      <c r="G17" s="67">
        <v>79.239999999999995</v>
      </c>
      <c r="H17" s="67">
        <v>35.658000000000001</v>
      </c>
      <c r="I17" s="67"/>
      <c r="J17" s="67"/>
      <c r="K17" s="67"/>
      <c r="L17" s="67"/>
      <c r="M17" s="67"/>
      <c r="N17" s="67"/>
      <c r="O17" s="67"/>
      <c r="P17" s="67"/>
      <c r="Q17" s="67"/>
      <c r="R17" s="67"/>
      <c r="S17" s="67"/>
      <c r="T17" s="67"/>
      <c r="U17" s="67"/>
      <c r="V17" s="67"/>
      <c r="W17" s="67"/>
      <c r="X17" s="67">
        <f>W17*0.45</f>
        <v>0</v>
      </c>
      <c r="Y17" s="67"/>
      <c r="Z17" s="67"/>
      <c r="AA17" s="67" t="s">
        <v>568</v>
      </c>
      <c r="AB17" s="67">
        <v>2</v>
      </c>
      <c r="AC17" s="67">
        <v>0.2</v>
      </c>
      <c r="AD17" s="67">
        <f>AC17+X17+H17</f>
        <v>35.858000000000004</v>
      </c>
      <c r="AE17" s="25"/>
    </row>
    <row r="18" spans="1:31" x14ac:dyDescent="0.25">
      <c r="A18" s="67">
        <v>16</v>
      </c>
      <c r="B18" s="67">
        <v>2020211196</v>
      </c>
      <c r="C18" s="67" t="s">
        <v>378</v>
      </c>
      <c r="D18" s="67" t="s">
        <v>1055</v>
      </c>
      <c r="E18" s="67">
        <v>2020211196</v>
      </c>
      <c r="F18" s="67" t="s">
        <v>379</v>
      </c>
      <c r="G18" s="67">
        <v>78.569999999999993</v>
      </c>
      <c r="H18" s="67">
        <v>35.356999999999999</v>
      </c>
      <c r="I18" s="67"/>
      <c r="J18" s="67"/>
      <c r="K18" s="67"/>
      <c r="L18" s="67"/>
      <c r="M18" s="67"/>
      <c r="N18" s="67"/>
      <c r="O18" s="67"/>
      <c r="P18" s="67"/>
      <c r="Q18" s="67"/>
      <c r="R18" s="67"/>
      <c r="S18" s="67"/>
      <c r="T18" s="67"/>
      <c r="U18" s="67"/>
      <c r="V18" s="67"/>
      <c r="W18" s="67"/>
      <c r="X18" s="67"/>
      <c r="Y18" s="67"/>
      <c r="Z18" s="67"/>
      <c r="AA18" s="67"/>
      <c r="AB18" s="67"/>
      <c r="AC18" s="67">
        <f>AB18*0.1</f>
        <v>0</v>
      </c>
      <c r="AD18" s="67">
        <f>H18+X18+AC18</f>
        <v>35.356999999999999</v>
      </c>
      <c r="AE18" s="25"/>
    </row>
  </sheetData>
  <mergeCells count="16">
    <mergeCell ref="F1:F2"/>
    <mergeCell ref="A1:A2"/>
    <mergeCell ref="B1:B2"/>
    <mergeCell ref="C1:C2"/>
    <mergeCell ref="D1:D2"/>
    <mergeCell ref="E1:E2"/>
    <mergeCell ref="AB1:AB2"/>
    <mergeCell ref="AC1:AC2"/>
    <mergeCell ref="AD1:AD2"/>
    <mergeCell ref="AE1:AE2"/>
    <mergeCell ref="G1:G2"/>
    <mergeCell ref="H1:H2"/>
    <mergeCell ref="I1:V1"/>
    <mergeCell ref="W1:W2"/>
    <mergeCell ref="X1:X2"/>
    <mergeCell ref="Y1:AA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总表</vt:lpstr>
      <vt:lpstr>安全科学与工程</vt:lpstr>
      <vt:lpstr>交通工程</vt:lpstr>
      <vt:lpstr>交通运输规划与管理</vt:lpstr>
      <vt:lpstr>物流工程</vt:lpstr>
      <vt:lpstr>（专）交通运输</vt:lpstr>
      <vt:lpstr>（专）物流工程与管理</vt:lpstr>
      <vt:lpstr>（专）资源与环境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GRR</cp:lastModifiedBy>
  <dcterms:created xsi:type="dcterms:W3CDTF">2015-06-05T18:19:34Z</dcterms:created>
  <dcterms:modified xsi:type="dcterms:W3CDTF">2021-10-09T10:19:33Z</dcterms:modified>
</cp:coreProperties>
</file>